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5760" activeTab="0"/>
  </bookViews>
  <sheets>
    <sheet name="≪記入例≫派遣" sheetId="1" r:id="rId1"/>
    <sheet name="派遣" sheetId="2" r:id="rId2"/>
    <sheet name="≪例≫受入" sheetId="3" r:id="rId3"/>
    <sheet name="受入" sheetId="4" r:id="rId4"/>
    <sheet name="リスト" sheetId="5" r:id="rId5"/>
  </sheets>
  <externalReferences>
    <externalReference r:id="rId8"/>
  </externalReferences>
  <definedNames>
    <definedName name="_xlnm.Print_Area" localSheetId="0">'≪記入例≫派遣'!$A$1:$M$47</definedName>
    <definedName name="_xlnm.Print_Area" localSheetId="2">'≪例≫受入'!$A$1:$M$60</definedName>
    <definedName name="_xlnm.Print_Area" localSheetId="3">'受入'!$A$1:$M$60</definedName>
    <definedName name="_xlnm.Print_Area" localSheetId="1">'派遣'!$A$1:$M$47</definedName>
    <definedName name="韓国">'[1]リスト'!$A$2:$A$4</definedName>
    <definedName name="金額上限リスト">'リスト'!$A$1:$F$4</definedName>
    <definedName name="国名">'リスト'!$A$2:$A$4</definedName>
  </definedNames>
  <calcPr fullCalcOnLoad="1"/>
</workbook>
</file>

<file path=xl/comments1.xml><?xml version="1.0" encoding="utf-8"?>
<comments xmlns="http://schemas.openxmlformats.org/spreadsheetml/2006/main">
  <authors>
    <author>watanabe-j</author>
    <author>otsuki-h</author>
  </authors>
  <commentList>
    <comment ref="B40" authorId="0">
      <text>
        <r>
          <rPr>
            <b/>
            <sz val="11"/>
            <rFont val="HGP明朝B"/>
            <family val="1"/>
          </rPr>
          <t>改行＝altキー＋Enterキー</t>
        </r>
      </text>
    </comment>
    <comment ref="B28" authorId="1">
      <text>
        <r>
          <rPr>
            <sz val="9"/>
            <rFont val="ＭＳ Ｐゴシック"/>
            <family val="3"/>
          </rPr>
          <t>見積書に委託対象外の項目がある場合のみ記載すること。</t>
        </r>
      </text>
    </comment>
  </commentList>
</comments>
</file>

<file path=xl/comments2.xml><?xml version="1.0" encoding="utf-8"?>
<comments xmlns="http://schemas.openxmlformats.org/spreadsheetml/2006/main">
  <authors>
    <author>watanabe-j</author>
    <author>otsuki-h</author>
  </authors>
  <commentList>
    <comment ref="B40" authorId="0">
      <text>
        <r>
          <rPr>
            <b/>
            <sz val="11"/>
            <rFont val="HGP明朝B"/>
            <family val="1"/>
          </rPr>
          <t>改行＝altキー＋Enterキー</t>
        </r>
      </text>
    </comment>
    <comment ref="B28" authorId="1">
      <text>
        <r>
          <rPr>
            <sz val="9"/>
            <rFont val="ＭＳ Ｐゴシック"/>
            <family val="3"/>
          </rPr>
          <t>見積書に委託対象外の項目がある場合のみ記載すること。</t>
        </r>
      </text>
    </comment>
  </commentList>
</comments>
</file>

<file path=xl/comments3.xml><?xml version="1.0" encoding="utf-8"?>
<comments xmlns="http://schemas.openxmlformats.org/spreadsheetml/2006/main">
  <authors>
    <author>otsuki-h</author>
    <author>watanabe-j</author>
  </authors>
  <commentList>
    <comment ref="B48" authorId="0">
      <text>
        <r>
          <rPr>
            <sz val="9"/>
            <rFont val="ＭＳ Ｐゴシック"/>
            <family val="3"/>
          </rPr>
          <t>見積書に委託対象外の項目がある場合のみ記載すること。</t>
        </r>
      </text>
    </comment>
    <comment ref="B56" authorId="1">
      <text>
        <r>
          <rPr>
            <b/>
            <sz val="11"/>
            <rFont val="HGP明朝B"/>
            <family val="1"/>
          </rPr>
          <t>改行＝altキー＋Enterキー</t>
        </r>
      </text>
    </comment>
  </commentList>
</comments>
</file>

<file path=xl/comments4.xml><?xml version="1.0" encoding="utf-8"?>
<comments xmlns="http://schemas.openxmlformats.org/spreadsheetml/2006/main">
  <authors>
    <author>otsuki-h</author>
    <author>watanabe-j</author>
  </authors>
  <commentList>
    <comment ref="B48" authorId="0">
      <text>
        <r>
          <rPr>
            <sz val="9"/>
            <rFont val="ＭＳ Ｐゴシック"/>
            <family val="3"/>
          </rPr>
          <t>見積書に委託対象外の項目がある場合のみ記載すること。</t>
        </r>
      </text>
    </comment>
    <comment ref="B56" authorId="1">
      <text>
        <r>
          <rPr>
            <b/>
            <sz val="11"/>
            <rFont val="HGP明朝B"/>
            <family val="1"/>
          </rPr>
          <t>改行＝altキー＋Enterキー</t>
        </r>
      </text>
    </comment>
  </commentList>
</comments>
</file>

<file path=xl/sharedStrings.xml><?xml version="1.0" encoding="utf-8"?>
<sst xmlns="http://schemas.openxmlformats.org/spreadsheetml/2006/main" count="339" uniqueCount="93">
  <si>
    <t>科目</t>
  </si>
  <si>
    <t>予算額</t>
  </si>
  <si>
    <t>単価</t>
  </si>
  <si>
    <t>数量</t>
  </si>
  <si>
    <t>金額</t>
  </si>
  <si>
    <t>委託金</t>
  </si>
  <si>
    <t>負担金</t>
  </si>
  <si>
    <t>内容</t>
  </si>
  <si>
    <t>円×</t>
  </si>
  <si>
    <t>名</t>
  </si>
  <si>
    <t>名×</t>
  </si>
  <si>
    <t>泊</t>
  </si>
  <si>
    <t>日</t>
  </si>
  <si>
    <t>台×</t>
  </si>
  <si>
    <t>合計</t>
  </si>
  <si>
    <t>大人</t>
  </si>
  <si>
    <t>子ども</t>
  </si>
  <si>
    <t>国内空港施設使用料／海外空港税／航空保険料／燃油サーチャージを含む　※旅行保険は対象外</t>
  </si>
  <si>
    <t>＜内委託対象経費＞</t>
  </si>
  <si>
    <t>＜内委託対象経費①＞</t>
  </si>
  <si>
    <t>＜内委託対象経費②＞</t>
  </si>
  <si>
    <t>（派遣）</t>
  </si>
  <si>
    <t>＜収入の部＞</t>
  </si>
  <si>
    <t>＜支出の部＞</t>
  </si>
  <si>
    <t>＜特記事項＞</t>
  </si>
  <si>
    <t>（A）渡航費</t>
  </si>
  <si>
    <t>（A）諸謝金</t>
  </si>
  <si>
    <t>（B）滞在費</t>
  </si>
  <si>
    <t>（C）旅費</t>
  </si>
  <si>
    <t>（D）借損費</t>
  </si>
  <si>
    <t>（B)その他</t>
  </si>
  <si>
    <t>委託金対象外経費</t>
  </si>
  <si>
    <t>旅行企画費</t>
  </si>
  <si>
    <t>旅行保険</t>
  </si>
  <si>
    <t>円</t>
  </si>
  <si>
    <r>
      <t>収支予算書</t>
    </r>
    <r>
      <rPr>
        <b/>
        <sz val="20"/>
        <color indexed="10"/>
        <rFont val="HGP明朝B"/>
        <family val="1"/>
      </rPr>
      <t>≪記入例≫</t>
    </r>
  </si>
  <si>
    <t>●●競技場（○月○日）　※明細別添</t>
  </si>
  <si>
    <t>△△公園競技場（○月●日～●日）　　※明細別添</t>
  </si>
  <si>
    <t>※自動計算のため、「摘要」欄にのみ記入すること。</t>
  </si>
  <si>
    <t>摘要</t>
  </si>
  <si>
    <t>実施事業名</t>
  </si>
  <si>
    <t>●県体育協会</t>
  </si>
  <si>
    <t>式</t>
  </si>
  <si>
    <t>対象国</t>
  </si>
  <si>
    <t>韓国</t>
  </si>
  <si>
    <t>中国</t>
  </si>
  <si>
    <t>ロシア</t>
  </si>
  <si>
    <t>航空運賃</t>
  </si>
  <si>
    <t>50,000円×20名</t>
  </si>
  <si>
    <t>90,000円×20名</t>
  </si>
  <si>
    <t>180,000円×20名</t>
  </si>
  <si>
    <t>航空運賃</t>
  </si>
  <si>
    <t>13,000円×5泊</t>
  </si>
  <si>
    <t>13,000円×6泊</t>
  </si>
  <si>
    <t>滞在費</t>
  </si>
  <si>
    <t>諸謝金</t>
  </si>
  <si>
    <t>15,000円×6日</t>
  </si>
  <si>
    <t>15,000円×7日</t>
  </si>
  <si>
    <t>旅費</t>
  </si>
  <si>
    <t>車両</t>
  </si>
  <si>
    <t>50,000円×6日</t>
  </si>
  <si>
    <t>50,000円×7日</t>
  </si>
  <si>
    <t>【上限】</t>
  </si>
  <si>
    <t>日本側通訳</t>
  </si>
  <si>
    <t>宿泊代（韓国団）</t>
  </si>
  <si>
    <t>宿泊代（日本側運営役員）</t>
  </si>
  <si>
    <t>宿泊代（日本側通訳）</t>
  </si>
  <si>
    <t>会場・施設</t>
  </si>
  <si>
    <t>バス（韓国団）</t>
  </si>
  <si>
    <t>※対象国をリストから選択すると各科目の上限金額が表示されます（切り替わらない場合は一度上書き保存してください）。</t>
  </si>
  <si>
    <t>日本スポーツ協会からの委託金</t>
  </si>
  <si>
    <t>●●体育・スポーツ協会</t>
  </si>
  <si>
    <t>【スポーツ庁国庫補助事業】</t>
  </si>
  <si>
    <t>実施事業名</t>
  </si>
  <si>
    <t>（受入）</t>
  </si>
  <si>
    <t>対象国</t>
  </si>
  <si>
    <t>※対象国をリストから選択すると各科目の上限金額が表示されます（切り替わらない場合は一度上書き保存してください）。</t>
  </si>
  <si>
    <r>
      <t>収支予算書（受入）</t>
    </r>
    <r>
      <rPr>
        <b/>
        <sz val="20"/>
        <color indexed="10"/>
        <rFont val="HGPｺﾞｼｯｸM"/>
        <family val="3"/>
      </rPr>
      <t>≪記入例≫</t>
    </r>
  </si>
  <si>
    <t>日本スポーツ協会からの委託金</t>
  </si>
  <si>
    <t>●県スポーツ協会</t>
  </si>
  <si>
    <t>※自動計算のため、「摘要」欄にのみ記入すること。</t>
  </si>
  <si>
    <t>摘要</t>
  </si>
  <si>
    <t>【上限】</t>
  </si>
  <si>
    <r>
      <t>＜内委託対象経費＞名前：</t>
    </r>
    <r>
      <rPr>
        <sz val="12"/>
        <color indexed="10"/>
        <rFont val="HGPｺﾞｼｯｸM"/>
        <family val="3"/>
      </rPr>
      <t>体協　太郎</t>
    </r>
  </si>
  <si>
    <r>
      <t>＜内委託対象経費＞名前：</t>
    </r>
    <r>
      <rPr>
        <sz val="12"/>
        <color indexed="10"/>
        <rFont val="HGPｺﾞｼｯｸM"/>
        <family val="3"/>
      </rPr>
      <t>体協　次郎</t>
    </r>
  </si>
  <si>
    <r>
      <t>○月○日～○日（３日間）　</t>
    </r>
    <r>
      <rPr>
        <sz val="12"/>
        <color indexed="10"/>
        <rFont val="HGPｺﾞｼｯｸM"/>
        <family val="3"/>
      </rPr>
      <t>※明細別添</t>
    </r>
  </si>
  <si>
    <r>
      <t>○月○日～○日（2日間）　　</t>
    </r>
    <r>
      <rPr>
        <sz val="12"/>
        <color indexed="10"/>
        <rFont val="HGPｺﾞｼｯｸM"/>
        <family val="3"/>
      </rPr>
      <t>※明細別添</t>
    </r>
  </si>
  <si>
    <t>(F)その他</t>
  </si>
  <si>
    <t>委託対象外経費</t>
  </si>
  <si>
    <t>有料道路代</t>
  </si>
  <si>
    <t>収支予算書（受入）</t>
  </si>
  <si>
    <t>収支予算書（派遣）</t>
  </si>
  <si>
    <t>令和6年度地域交流（都道府県・市区町村交流）</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</si>
</sst>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 &quot;円&quot;\×_ "/>
    <numFmt numFmtId="177" formatCode="&quot;小人　@&quot;\ #,##0\ &quot;円&quot;\×_ "/>
    <numFmt numFmtId="178" formatCode="\(#,##0\)_ "/>
    <numFmt numFmtId="179" formatCode="&quot;@&quot;\ #,##0_);[Red]\(#,##0\)"/>
    <numFmt numFmtId="180" formatCode="\(&quot;委&quot;\ #,##0\)_);[Red]\(#,##0\)"/>
    <numFmt numFmtId="181" formatCode="\(&quot;外&quot;\ #,##0\)_);[Red]\(#,##0\)"/>
    <numFmt numFmtId="182" formatCode="#,##0_ "/>
    <numFmt numFmtId="183" formatCode="\(&quot;負&quot;\ #,##0\)_);[Red]\(#,##0\)"/>
    <numFmt numFmtId="184" formatCode="&quot;＜&quot;&quot;委託対象経費&quot;\ \ #,##0&quot;＞&quot;_);[Red]\(#,##0\)"/>
    <numFmt numFmtId="185" formatCode="\(&quot;負担金&quot;\ \ #,##0\)_);[Red]\(#,##0\)"/>
    <numFmt numFmtId="186" formatCode="&quot;＜&quot;&quot;内委託対象経費&quot;\ \ #,##0&quot;＞&quot;_);[Red]\(#,##0\)"/>
    <numFmt numFmtId="187" formatCode="#,##0;&quot;▲ &quot;#,##0"/>
    <numFmt numFmtId="188" formatCode="#,##0_ ;[Red]\-#,##0\ "/>
    <numFmt numFmtId="189" formatCode="&quot;小人　@&quot;\ #,##0\ &quot;円&quot;_ "/>
    <numFmt numFmtId="190" formatCode="&quot;小人　@&quot;\ #,##0\ &quot;円&quot;"/>
    <numFmt numFmtId="191" formatCode="&quot;上限：&quot;"/>
    <numFmt numFmtId="192" formatCode="[$]ggge&quot;年&quot;m&quot;月&quot;d&quot;日&quot;;@"/>
    <numFmt numFmtId="193" formatCode="[$-411]gge&quot;年&quot;m&quot;月&quot;d&quot;日&quot;;@"/>
    <numFmt numFmtId="194" formatCode="[$]gge&quot;年&quot;m&quot;月&quot;d&quot;日&quot;;@"/>
    <numFmt numFmtId="195" formatCode="&quot;Yes&quot;;&quot;Yes&quot;;&quot;No&quot;"/>
    <numFmt numFmtId="196" formatCode="&quot;True&quot;;&quot;True&quot;;&quot;False&quot;"/>
    <numFmt numFmtId="197" formatCode="&quot;On&quot;;&quot;On&quot;;&quot;Off&quot;"/>
    <numFmt numFmtId="198" formatCode="[$€-2]\ #,##0.00_);[Red]\([$€-2]\ #,##0.00\)"/>
    <numFmt numFmtId="199" formatCode="[$]ggge&quot;年&quot;m&quot;月&quot;d&quot;日&quot;;@"/>
    <numFmt numFmtId="200" formatCode="[$]gge&quot;年&quot;m&quot;月&quot;d&quot;日&quot;;@"/>
  </numFmts>
  <fonts count="117">
    <font>
      <sz val="11"/>
      <color theme="1"/>
      <name val="Calibri"/>
      <family val="3"/>
    </font>
    <font>
      <sz val="11"/>
      <color indexed="8"/>
      <name val="ＭＳ Ｐゴシック"/>
      <family val="3"/>
    </font>
    <font>
      <sz val="6"/>
      <name val="ＭＳ Ｐゴシック"/>
      <family val="3"/>
    </font>
    <font>
      <sz val="12"/>
      <name val="HGP明朝B"/>
      <family val="1"/>
    </font>
    <font>
      <sz val="11"/>
      <name val="HGP明朝B"/>
      <family val="1"/>
    </font>
    <font>
      <b/>
      <sz val="11"/>
      <name val="HGP明朝B"/>
      <family val="1"/>
    </font>
    <font>
      <b/>
      <sz val="20"/>
      <color indexed="8"/>
      <name val="HGP明朝B"/>
      <family val="1"/>
    </font>
    <font>
      <b/>
      <sz val="20"/>
      <color indexed="10"/>
      <name val="HGP明朝B"/>
      <family val="1"/>
    </font>
    <font>
      <sz val="9"/>
      <name val="ＭＳ Ｐゴシック"/>
      <family val="3"/>
    </font>
    <font>
      <b/>
      <sz val="20"/>
      <color indexed="8"/>
      <name val="HGPｺﾞｼｯｸM"/>
      <family val="3"/>
    </font>
    <font>
      <b/>
      <sz val="20"/>
      <color indexed="10"/>
      <name val="HGPｺﾞｼｯｸM"/>
      <family val="3"/>
    </font>
    <font>
      <sz val="12"/>
      <color indexed="10"/>
      <name val="HGPｺﾞｼｯｸM"/>
      <family val="3"/>
    </font>
    <font>
      <sz val="12"/>
      <name val="HGPｺﾞｼｯｸM"/>
      <family val="3"/>
    </font>
    <font>
      <b/>
      <sz val="12"/>
      <name val="HGPｺﾞｼｯｸM"/>
      <family val="3"/>
    </font>
    <font>
      <sz val="11"/>
      <name val="HGPｺﾞｼｯｸM"/>
      <family val="3"/>
    </font>
    <font>
      <sz val="11"/>
      <color indexed="9"/>
      <name val="ＭＳ Ｐゴシック"/>
      <family val="3"/>
    </font>
    <font>
      <b/>
      <sz val="18"/>
      <color indexed="10"/>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10"/>
      <name val="ＭＳ Ｐゴシック"/>
      <family val="3"/>
    </font>
    <font>
      <b/>
      <sz val="13"/>
      <color indexed="10"/>
      <name val="ＭＳ Ｐゴシック"/>
      <family val="3"/>
    </font>
    <font>
      <b/>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明朝B"/>
      <family val="1"/>
    </font>
    <font>
      <sz val="12"/>
      <color indexed="8"/>
      <name val="HGP明朝B"/>
      <family val="1"/>
    </font>
    <font>
      <b/>
      <sz val="11"/>
      <color indexed="12"/>
      <name val="HGP明朝B"/>
      <family val="1"/>
    </font>
    <font>
      <b/>
      <sz val="11"/>
      <color indexed="10"/>
      <name val="HGP明朝B"/>
      <family val="1"/>
    </font>
    <font>
      <b/>
      <sz val="11"/>
      <color indexed="8"/>
      <name val="HGP明朝B"/>
      <family val="1"/>
    </font>
    <font>
      <sz val="11"/>
      <color indexed="60"/>
      <name val="HGP明朝B"/>
      <family val="1"/>
    </font>
    <font>
      <sz val="11"/>
      <color indexed="12"/>
      <name val="HGP明朝B"/>
      <family val="1"/>
    </font>
    <font>
      <u val="single"/>
      <sz val="11"/>
      <color indexed="10"/>
      <name val="HGP明朝B"/>
      <family val="1"/>
    </font>
    <font>
      <b/>
      <u val="single"/>
      <sz val="11"/>
      <color indexed="10"/>
      <name val="HGP明朝B"/>
      <family val="1"/>
    </font>
    <font>
      <b/>
      <sz val="14"/>
      <color indexed="8"/>
      <name val="HGP明朝B"/>
      <family val="1"/>
    </font>
    <font>
      <sz val="12"/>
      <color indexed="10"/>
      <name val="HGP明朝B"/>
      <family val="1"/>
    </font>
    <font>
      <sz val="14"/>
      <color indexed="8"/>
      <name val="HGP明朝B"/>
      <family val="1"/>
    </font>
    <font>
      <u val="single"/>
      <sz val="11"/>
      <color indexed="8"/>
      <name val="HGP明朝B"/>
      <family val="1"/>
    </font>
    <font>
      <sz val="16"/>
      <color indexed="8"/>
      <name val="HGPｺﾞｼｯｸM"/>
      <family val="3"/>
    </font>
    <font>
      <sz val="11"/>
      <color indexed="8"/>
      <name val="HGPｺﾞｼｯｸM"/>
      <family val="3"/>
    </font>
    <font>
      <sz val="14"/>
      <color indexed="8"/>
      <name val="HGPｺﾞｼｯｸM"/>
      <family val="3"/>
    </font>
    <font>
      <b/>
      <sz val="14"/>
      <color indexed="8"/>
      <name val="HGPｺﾞｼｯｸM"/>
      <family val="3"/>
    </font>
    <font>
      <b/>
      <sz val="12"/>
      <color indexed="12"/>
      <name val="HGPｺﾞｼｯｸM"/>
      <family val="3"/>
    </font>
    <font>
      <b/>
      <sz val="12"/>
      <color indexed="10"/>
      <name val="HGPｺﾞｼｯｸM"/>
      <family val="3"/>
    </font>
    <font>
      <b/>
      <sz val="12"/>
      <color indexed="8"/>
      <name val="HGPｺﾞｼｯｸM"/>
      <family val="3"/>
    </font>
    <font>
      <sz val="12"/>
      <color indexed="8"/>
      <name val="HGPｺﾞｼｯｸM"/>
      <family val="3"/>
    </font>
    <font>
      <sz val="14"/>
      <color indexed="10"/>
      <name val="HGPｺﾞｼｯｸM"/>
      <family val="3"/>
    </font>
    <font>
      <u val="single"/>
      <sz val="12"/>
      <color indexed="10"/>
      <name val="HGPｺﾞｼｯｸM"/>
      <family val="3"/>
    </font>
    <font>
      <sz val="12"/>
      <color indexed="12"/>
      <name val="HGPｺﾞｼｯｸM"/>
      <family val="3"/>
    </font>
    <font>
      <sz val="12"/>
      <color indexed="60"/>
      <name val="HGPｺﾞｼｯｸM"/>
      <family val="3"/>
    </font>
    <font>
      <u val="single"/>
      <sz val="12"/>
      <color indexed="60"/>
      <name val="HGPｺﾞｼｯｸM"/>
      <family val="3"/>
    </font>
    <font>
      <u val="single"/>
      <sz val="12"/>
      <color indexed="8"/>
      <name val="HGPｺﾞｼｯｸM"/>
      <family val="3"/>
    </font>
    <font>
      <b/>
      <u val="single"/>
      <sz val="12"/>
      <color indexed="10"/>
      <name val="HGPｺﾞｼｯｸM"/>
      <family val="3"/>
    </font>
    <font>
      <sz val="11"/>
      <color indexed="10"/>
      <name val="HGP明朝B"/>
      <family val="1"/>
    </font>
    <font>
      <sz val="20"/>
      <color indexed="8"/>
      <name val="HGPｺﾞｼｯｸM"/>
      <family val="3"/>
    </font>
    <font>
      <sz val="9"/>
      <name val="Meiryo UI"/>
      <family val="3"/>
    </font>
    <font>
      <b/>
      <sz val="12"/>
      <color indexed="8"/>
      <name val="ＭＳ Ｐゴシック"/>
      <family val="3"/>
    </font>
    <font>
      <b/>
      <sz val="12"/>
      <color indexed="8"/>
      <name val="Calibri"/>
      <family val="2"/>
    </font>
    <font>
      <b/>
      <u val="single"/>
      <sz val="11"/>
      <color indexed="8"/>
      <name val="HGP明朝B"/>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明朝B"/>
      <family val="1"/>
    </font>
    <font>
      <sz val="12"/>
      <color theme="1"/>
      <name val="HGP明朝B"/>
      <family val="1"/>
    </font>
    <font>
      <b/>
      <sz val="11"/>
      <color theme="2"/>
      <name val="HGP明朝B"/>
      <family val="1"/>
    </font>
    <font>
      <b/>
      <sz val="11"/>
      <color theme="3"/>
      <name val="HGP明朝B"/>
      <family val="1"/>
    </font>
    <font>
      <b/>
      <sz val="11"/>
      <color theme="1"/>
      <name val="HGP明朝B"/>
      <family val="1"/>
    </font>
    <font>
      <sz val="11"/>
      <color theme="3" tint="-0.24997000396251678"/>
      <name val="HGP明朝B"/>
      <family val="1"/>
    </font>
    <font>
      <sz val="11"/>
      <color theme="2"/>
      <name val="HGP明朝B"/>
      <family val="1"/>
    </font>
    <font>
      <u val="single"/>
      <sz val="11"/>
      <color theme="3"/>
      <name val="HGP明朝B"/>
      <family val="1"/>
    </font>
    <font>
      <b/>
      <u val="single"/>
      <sz val="11"/>
      <color theme="3"/>
      <name val="HGP明朝B"/>
      <family val="1"/>
    </font>
    <font>
      <b/>
      <sz val="14"/>
      <color theme="1"/>
      <name val="HGP明朝B"/>
      <family val="1"/>
    </font>
    <font>
      <sz val="12"/>
      <color rgb="FFFF0000"/>
      <name val="HGP明朝B"/>
      <family val="1"/>
    </font>
    <font>
      <sz val="14"/>
      <color theme="1"/>
      <name val="HGP明朝B"/>
      <family val="1"/>
    </font>
    <font>
      <u val="single"/>
      <sz val="11"/>
      <color theme="1"/>
      <name val="HGP明朝B"/>
      <family val="1"/>
    </font>
    <font>
      <sz val="16"/>
      <color theme="1"/>
      <name val="HGPｺﾞｼｯｸM"/>
      <family val="3"/>
    </font>
    <font>
      <sz val="11"/>
      <color theme="1"/>
      <name val="HGPｺﾞｼｯｸM"/>
      <family val="3"/>
    </font>
    <font>
      <sz val="14"/>
      <color theme="1"/>
      <name val="HGPｺﾞｼｯｸM"/>
      <family val="3"/>
    </font>
    <font>
      <b/>
      <sz val="14"/>
      <color theme="1"/>
      <name val="HGPｺﾞｼｯｸM"/>
      <family val="3"/>
    </font>
    <font>
      <b/>
      <sz val="12"/>
      <color theme="2"/>
      <name val="HGPｺﾞｼｯｸM"/>
      <family val="3"/>
    </font>
    <font>
      <b/>
      <sz val="12"/>
      <color theme="3"/>
      <name val="HGPｺﾞｼｯｸM"/>
      <family val="3"/>
    </font>
    <font>
      <b/>
      <sz val="12"/>
      <color theme="1"/>
      <name val="HGPｺﾞｼｯｸM"/>
      <family val="3"/>
    </font>
    <font>
      <sz val="12"/>
      <color theme="1"/>
      <name val="HGPｺﾞｼｯｸM"/>
      <family val="3"/>
    </font>
    <font>
      <sz val="14"/>
      <color rgb="FFFF0000"/>
      <name val="HGPｺﾞｼｯｸM"/>
      <family val="3"/>
    </font>
    <font>
      <sz val="12"/>
      <color rgb="FFFF0000"/>
      <name val="HGPｺﾞｼｯｸM"/>
      <family val="3"/>
    </font>
    <font>
      <u val="single"/>
      <sz val="12"/>
      <color rgb="FFFF0000"/>
      <name val="HGPｺﾞｼｯｸM"/>
      <family val="3"/>
    </font>
    <font>
      <sz val="12"/>
      <color theme="2"/>
      <name val="HGPｺﾞｼｯｸM"/>
      <family val="3"/>
    </font>
    <font>
      <u val="single"/>
      <sz val="12"/>
      <color theme="3"/>
      <name val="HGPｺﾞｼｯｸM"/>
      <family val="3"/>
    </font>
    <font>
      <sz val="12"/>
      <color theme="3" tint="-0.24997000396251678"/>
      <name val="HGPｺﾞｼｯｸM"/>
      <family val="3"/>
    </font>
    <font>
      <u val="single"/>
      <sz val="12"/>
      <color theme="3" tint="-0.24997000396251678"/>
      <name val="HGPｺﾞｼｯｸM"/>
      <family val="3"/>
    </font>
    <font>
      <u val="single"/>
      <sz val="12"/>
      <color theme="1"/>
      <name val="HGPｺﾞｼｯｸM"/>
      <family val="3"/>
    </font>
    <font>
      <b/>
      <sz val="12"/>
      <color rgb="FFFF0000"/>
      <name val="HGPｺﾞｼｯｸM"/>
      <family val="3"/>
    </font>
    <font>
      <b/>
      <u val="single"/>
      <sz val="12"/>
      <color theme="3"/>
      <name val="HGPｺﾞｼｯｸM"/>
      <family val="3"/>
    </font>
    <font>
      <b/>
      <sz val="20"/>
      <color theme="1"/>
      <name val="HGP明朝B"/>
      <family val="1"/>
    </font>
    <font>
      <sz val="11"/>
      <color rgb="FFFF0000"/>
      <name val="HGP明朝B"/>
      <family val="1"/>
    </font>
    <font>
      <sz val="20"/>
      <color theme="1"/>
      <name val="HGPｺﾞｼｯｸM"/>
      <family val="3"/>
    </font>
    <font>
      <b/>
      <sz val="20"/>
      <color theme="1"/>
      <name val="HGP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FF"/>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style="thin"/>
      <top style="thin"/>
      <bottom style="thin"/>
    </border>
    <border>
      <left style="thin"/>
      <right style="thin"/>
      <top style="thin"/>
      <bottom style="double"/>
    </border>
    <border>
      <left style="thin"/>
      <right style="thin"/>
      <top/>
      <bottom style="thin"/>
    </border>
    <border>
      <left style="thin"/>
      <right/>
      <top/>
      <bottom/>
    </border>
    <border>
      <left style="thin"/>
      <right/>
      <top/>
      <bottom style="thin"/>
    </border>
    <border>
      <left/>
      <right/>
      <top/>
      <bottom style="thin"/>
    </border>
    <border>
      <left style="thin"/>
      <right style="thin"/>
      <top style="thin"/>
      <bottom/>
    </border>
    <border>
      <left style="thin"/>
      <right style="thin"/>
      <top/>
      <bottom/>
    </border>
    <border>
      <left/>
      <right style="thin"/>
      <top/>
      <bottom/>
    </border>
    <border>
      <left/>
      <right style="thin"/>
      <top/>
      <bottom style="thin"/>
    </border>
    <border>
      <left style="thin"/>
      <right style="thin"/>
      <top style="double"/>
      <bottom/>
    </border>
    <border>
      <left/>
      <right/>
      <top style="thin"/>
      <bottom/>
    </border>
    <border>
      <left/>
      <right style="thin"/>
      <top style="thin"/>
      <bottom/>
    </border>
    <border>
      <left/>
      <right/>
      <top style="thin"/>
      <bottom style="thin"/>
    </border>
    <border>
      <left/>
      <right style="thin"/>
      <top style="thin"/>
      <bottom style="thin"/>
    </border>
    <border>
      <left style="thin">
        <color rgb="FFFF0000"/>
      </left>
      <right style="thin">
        <color rgb="FFFF0000"/>
      </right>
      <top style="thin">
        <color rgb="FFFF0000"/>
      </top>
      <bottom style="thin">
        <color rgb="FFFF0000"/>
      </bottom>
    </border>
    <border>
      <left style="thin"/>
      <right/>
      <top/>
      <bottom style="hair"/>
    </border>
    <border>
      <left>
        <color indexed="63"/>
      </left>
      <right>
        <color indexed="63"/>
      </right>
      <top/>
      <bottom style="hair"/>
    </border>
    <border>
      <left/>
      <right style="thin"/>
      <top/>
      <bottom style="hair"/>
    </border>
    <border>
      <left style="thin"/>
      <right style="thin"/>
      <top style="hair"/>
      <bottom/>
    </border>
    <border>
      <left style="thin"/>
      <right/>
      <top style="thin"/>
      <bottom style="thin"/>
    </border>
    <border>
      <left style="thin"/>
      <right/>
      <top style="thin"/>
      <bottom style="double"/>
    </border>
    <border>
      <left/>
      <right/>
      <top style="thin"/>
      <bottom style="double"/>
    </border>
    <border>
      <left/>
      <right style="thin"/>
      <top style="thin"/>
      <bottom style="double"/>
    </border>
    <border>
      <left style="thin"/>
      <right/>
      <top style="double"/>
      <bottom/>
    </border>
    <border>
      <left/>
      <right/>
      <top style="double"/>
      <bottom/>
    </border>
    <border>
      <left/>
      <right style="thin"/>
      <top style="double"/>
      <bottom/>
    </border>
    <border>
      <left style="thin"/>
      <right/>
      <top style="double"/>
      <bottom style="thin"/>
    </border>
    <border>
      <left/>
      <right/>
      <top style="double"/>
      <bottom style="thin"/>
    </border>
    <border>
      <left/>
      <right style="thin"/>
      <top style="double"/>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80" fillId="32" borderId="0" applyNumberFormat="0" applyBorder="0" applyAlignment="0" applyProtection="0"/>
  </cellStyleXfs>
  <cellXfs count="304">
    <xf numFmtId="0" fontId="0" fillId="0" borderId="0" xfId="0" applyFont="1" applyAlignment="1">
      <alignment vertical="center"/>
    </xf>
    <xf numFmtId="0" fontId="81" fillId="0" borderId="0" xfId="0" applyFont="1" applyAlignment="1">
      <alignment horizontal="center" vertical="center"/>
    </xf>
    <xf numFmtId="0" fontId="81" fillId="0" borderId="0" xfId="0" applyFont="1" applyAlignment="1">
      <alignment vertical="center" shrinkToFit="1"/>
    </xf>
    <xf numFmtId="0" fontId="82" fillId="0" borderId="10" xfId="0" applyFont="1" applyBorder="1" applyAlignment="1">
      <alignment horizontal="center" vertical="center"/>
    </xf>
    <xf numFmtId="0" fontId="83" fillId="0" borderId="11" xfId="0" applyFont="1" applyBorder="1" applyAlignment="1">
      <alignment horizontal="center" vertical="center"/>
    </xf>
    <xf numFmtId="0" fontId="84" fillId="0" borderId="12" xfId="0" applyFont="1" applyBorder="1" applyAlignment="1">
      <alignment horizontal="center" vertical="center"/>
    </xf>
    <xf numFmtId="0" fontId="85" fillId="0" borderId="13" xfId="0" applyFont="1" applyBorder="1" applyAlignment="1">
      <alignment horizontal="center" vertical="center"/>
    </xf>
    <xf numFmtId="0" fontId="81" fillId="0" borderId="10" xfId="0" applyFont="1" applyBorder="1" applyAlignment="1">
      <alignment horizontal="center" vertical="center"/>
    </xf>
    <xf numFmtId="0" fontId="81" fillId="0" borderId="14" xfId="0" applyFont="1" applyBorder="1" applyAlignment="1">
      <alignment horizontal="center" vertical="center"/>
    </xf>
    <xf numFmtId="0" fontId="81" fillId="21" borderId="0" xfId="0" applyFont="1" applyFill="1" applyBorder="1" applyAlignment="1">
      <alignment vertical="center" shrinkToFit="1"/>
    </xf>
    <xf numFmtId="0" fontId="5" fillId="21" borderId="0" xfId="0" applyFont="1" applyFill="1" applyBorder="1" applyAlignment="1">
      <alignment horizontal="right" vertical="center" shrinkToFit="1"/>
    </xf>
    <xf numFmtId="176" fontId="85" fillId="21" borderId="0" xfId="0" applyNumberFormat="1" applyFont="1" applyFill="1" applyBorder="1" applyAlignment="1">
      <alignment horizontal="left" vertical="center"/>
    </xf>
    <xf numFmtId="0" fontId="86" fillId="0" borderId="0" xfId="0" applyFont="1" applyFill="1" applyBorder="1" applyAlignment="1">
      <alignment horizontal="left" vertical="center"/>
    </xf>
    <xf numFmtId="0" fontId="87" fillId="0" borderId="0" xfId="0" applyFont="1" applyFill="1" applyBorder="1" applyAlignment="1">
      <alignment horizontal="left" vertical="center" shrinkToFit="1"/>
    </xf>
    <xf numFmtId="177" fontId="87" fillId="0" borderId="0" xfId="0" applyNumberFormat="1" applyFont="1" applyFill="1" applyBorder="1" applyAlignment="1">
      <alignment horizontal="left" vertical="center"/>
    </xf>
    <xf numFmtId="0" fontId="4" fillId="0" borderId="0" xfId="0" applyFont="1" applyFill="1" applyBorder="1" applyAlignment="1">
      <alignment horizontal="left" vertical="center" shrinkToFit="1"/>
    </xf>
    <xf numFmtId="177" fontId="4" fillId="0" borderId="0" xfId="0" applyNumberFormat="1" applyFont="1" applyFill="1" applyBorder="1" applyAlignment="1">
      <alignment horizontal="left" vertical="center"/>
    </xf>
    <xf numFmtId="0" fontId="4" fillId="21" borderId="0" xfId="0" applyFont="1" applyFill="1" applyBorder="1" applyAlignment="1">
      <alignment horizontal="left" vertical="center" shrinkToFit="1"/>
    </xf>
    <xf numFmtId="177" fontId="5" fillId="21" borderId="0" xfId="0" applyNumberFormat="1" applyFont="1" applyFill="1" applyBorder="1" applyAlignment="1">
      <alignment horizontal="left" vertical="center"/>
    </xf>
    <xf numFmtId="0" fontId="81" fillId="0" borderId="15" xfId="0" applyFont="1" applyBorder="1" applyAlignment="1">
      <alignment horizontal="center" vertical="center"/>
    </xf>
    <xf numFmtId="0" fontId="4" fillId="0" borderId="16" xfId="0" applyFont="1" applyFill="1" applyBorder="1" applyAlignment="1">
      <alignment horizontal="left" vertical="center" shrinkToFit="1"/>
    </xf>
    <xf numFmtId="176" fontId="4" fillId="0" borderId="16" xfId="0" applyNumberFormat="1" applyFont="1" applyFill="1" applyBorder="1" applyAlignment="1">
      <alignment horizontal="left" vertical="center"/>
    </xf>
    <xf numFmtId="0" fontId="81" fillId="0" borderId="0" xfId="0" applyFont="1" applyAlignment="1">
      <alignment vertical="center"/>
    </xf>
    <xf numFmtId="182" fontId="83" fillId="0" borderId="17" xfId="0" applyNumberFormat="1" applyFont="1" applyBorder="1" applyAlignment="1">
      <alignment vertical="center"/>
    </xf>
    <xf numFmtId="182" fontId="84" fillId="0" borderId="12" xfId="0" applyNumberFormat="1" applyFont="1" applyBorder="1" applyAlignment="1">
      <alignment vertical="center"/>
    </xf>
    <xf numFmtId="182" fontId="85" fillId="21" borderId="13" xfId="0" applyNumberFormat="1" applyFont="1" applyFill="1" applyBorder="1" applyAlignment="1">
      <alignment vertical="center"/>
    </xf>
    <xf numFmtId="186" fontId="87" fillId="0" borderId="18" xfId="0" applyNumberFormat="1" applyFont="1" applyBorder="1" applyAlignment="1">
      <alignment vertical="center"/>
    </xf>
    <xf numFmtId="185" fontId="88" fillId="0" borderId="18" xfId="0" applyNumberFormat="1" applyFont="1" applyBorder="1" applyAlignment="1">
      <alignment vertical="center"/>
    </xf>
    <xf numFmtId="0" fontId="81" fillId="21" borderId="0" xfId="0" applyFont="1" applyFill="1" applyBorder="1" applyAlignment="1">
      <alignment vertical="center"/>
    </xf>
    <xf numFmtId="179" fontId="85" fillId="21" borderId="0" xfId="0" applyNumberFormat="1" applyFont="1" applyFill="1" applyBorder="1" applyAlignment="1">
      <alignment vertical="center"/>
    </xf>
    <xf numFmtId="0" fontId="85" fillId="21" borderId="0" xfId="0" applyFont="1" applyFill="1" applyBorder="1" applyAlignment="1">
      <alignment vertical="center"/>
    </xf>
    <xf numFmtId="182" fontId="85" fillId="21" borderId="19" xfId="0" applyNumberFormat="1" applyFont="1" applyFill="1" applyBorder="1" applyAlignment="1">
      <alignment vertical="center"/>
    </xf>
    <xf numFmtId="0" fontId="81" fillId="0" borderId="18" xfId="0" applyFont="1" applyBorder="1" applyAlignment="1">
      <alignment vertical="center"/>
    </xf>
    <xf numFmtId="179" fontId="87" fillId="0" borderId="0" xfId="0" applyNumberFormat="1" applyFont="1" applyFill="1" applyBorder="1" applyAlignment="1">
      <alignment vertical="center"/>
    </xf>
    <xf numFmtId="0" fontId="87" fillId="0" borderId="0" xfId="0" applyFont="1" applyFill="1" applyBorder="1" applyAlignment="1">
      <alignment vertical="center"/>
    </xf>
    <xf numFmtId="182" fontId="87" fillId="0" borderId="19" xfId="0" applyNumberFormat="1" applyFont="1" applyFill="1" applyBorder="1" applyAlignment="1">
      <alignment vertical="center"/>
    </xf>
    <xf numFmtId="179" fontId="4" fillId="0" borderId="0" xfId="0" applyNumberFormat="1" applyFont="1" applyFill="1" applyBorder="1" applyAlignment="1">
      <alignment vertical="center"/>
    </xf>
    <xf numFmtId="0" fontId="4" fillId="0" borderId="0" xfId="0" applyFont="1" applyFill="1" applyBorder="1" applyAlignment="1">
      <alignment vertical="center"/>
    </xf>
    <xf numFmtId="182" fontId="4" fillId="0" borderId="19" xfId="0" applyNumberFormat="1" applyFont="1" applyFill="1" applyBorder="1" applyAlignment="1">
      <alignment vertical="center"/>
    </xf>
    <xf numFmtId="0" fontId="86" fillId="21" borderId="0" xfId="0" applyFont="1" applyFill="1" applyBorder="1" applyAlignment="1">
      <alignment horizontal="left" vertical="center"/>
    </xf>
    <xf numFmtId="0" fontId="5" fillId="21" borderId="0" xfId="0" applyFont="1" applyFill="1" applyBorder="1" applyAlignment="1">
      <alignment vertical="center"/>
    </xf>
    <xf numFmtId="182" fontId="5" fillId="21" borderId="19" xfId="0" applyNumberFormat="1" applyFont="1" applyFill="1" applyBorder="1" applyAlignment="1">
      <alignment vertical="center"/>
    </xf>
    <xf numFmtId="0" fontId="4" fillId="0" borderId="0" xfId="0" applyFont="1" applyAlignment="1">
      <alignment vertical="center"/>
    </xf>
    <xf numFmtId="0" fontId="81" fillId="0" borderId="13" xfId="0" applyFont="1" applyBorder="1" applyAlignment="1">
      <alignment vertical="center"/>
    </xf>
    <xf numFmtId="0" fontId="86" fillId="0" borderId="16" xfId="0" applyFont="1" applyFill="1" applyBorder="1" applyAlignment="1">
      <alignment horizontal="left" vertical="center"/>
    </xf>
    <xf numFmtId="179" fontId="4" fillId="0" borderId="16" xfId="0" applyNumberFormat="1" applyFont="1" applyFill="1" applyBorder="1" applyAlignment="1">
      <alignment vertical="center"/>
    </xf>
    <xf numFmtId="0" fontId="4" fillId="0" borderId="16" xfId="0" applyFont="1" applyFill="1" applyBorder="1" applyAlignment="1">
      <alignment vertical="center"/>
    </xf>
    <xf numFmtId="0" fontId="4" fillId="0" borderId="20" xfId="0" applyFont="1" applyFill="1" applyBorder="1" applyAlignment="1">
      <alignment vertical="center"/>
    </xf>
    <xf numFmtId="182" fontId="85" fillId="33" borderId="21" xfId="0" applyNumberFormat="1" applyFont="1" applyFill="1" applyBorder="1" applyAlignment="1">
      <alignment vertical="center"/>
    </xf>
    <xf numFmtId="186" fontId="83" fillId="0" borderId="18" xfId="0" applyNumberFormat="1" applyFont="1" applyBorder="1" applyAlignment="1">
      <alignment vertical="center"/>
    </xf>
    <xf numFmtId="185" fontId="89" fillId="0" borderId="13" xfId="0" applyNumberFormat="1" applyFont="1" applyBorder="1" applyAlignment="1">
      <alignment vertical="center"/>
    </xf>
    <xf numFmtId="0" fontId="90" fillId="0" borderId="0" xfId="0" applyFont="1" applyAlignment="1">
      <alignment horizontal="left" vertical="center"/>
    </xf>
    <xf numFmtId="182" fontId="5" fillId="33" borderId="17" xfId="0" applyNumberFormat="1" applyFont="1" applyFill="1" applyBorder="1" applyAlignment="1">
      <alignment vertical="center"/>
    </xf>
    <xf numFmtId="0" fontId="4" fillId="0" borderId="0" xfId="0" applyFont="1" applyFill="1" applyBorder="1" applyAlignment="1">
      <alignment horizontal="left" vertical="center"/>
    </xf>
    <xf numFmtId="0" fontId="81" fillId="0" borderId="15" xfId="0" applyFont="1" applyBorder="1" applyAlignment="1">
      <alignment horizontal="center" vertical="center"/>
    </xf>
    <xf numFmtId="0" fontId="81" fillId="0" borderId="0" xfId="0" applyFont="1" applyAlignment="1">
      <alignment horizontal="center" vertical="center"/>
    </xf>
    <xf numFmtId="0" fontId="85" fillId="0" borderId="13" xfId="0" applyFont="1" applyBorder="1" applyAlignment="1">
      <alignment horizontal="center" vertical="center"/>
    </xf>
    <xf numFmtId="0" fontId="4" fillId="0" borderId="22" xfId="0" applyFont="1" applyFill="1" applyBorder="1" applyAlignment="1">
      <alignment horizontal="left" vertical="center" shrinkToFit="1"/>
    </xf>
    <xf numFmtId="179" fontId="4" fillId="0" borderId="22" xfId="0" applyNumberFormat="1" applyFont="1" applyFill="1" applyBorder="1" applyAlignment="1">
      <alignment vertical="center"/>
    </xf>
    <xf numFmtId="177" fontId="4" fillId="0" borderId="22" xfId="0" applyNumberFormat="1" applyFont="1" applyFill="1" applyBorder="1" applyAlignment="1">
      <alignment horizontal="left" vertical="center"/>
    </xf>
    <xf numFmtId="0" fontId="4" fillId="0" borderId="22" xfId="0" applyFont="1" applyFill="1" applyBorder="1" applyAlignment="1">
      <alignment vertical="center"/>
    </xf>
    <xf numFmtId="182" fontId="4" fillId="0" borderId="23" xfId="0" applyNumberFormat="1" applyFont="1" applyFill="1" applyBorder="1" applyAlignment="1">
      <alignment vertical="center"/>
    </xf>
    <xf numFmtId="0" fontId="4" fillId="0" borderId="22" xfId="0" applyFont="1" applyFill="1" applyBorder="1" applyAlignment="1">
      <alignment horizontal="left" vertical="center"/>
    </xf>
    <xf numFmtId="188" fontId="85" fillId="33" borderId="17" xfId="0" applyNumberFormat="1" applyFont="1" applyFill="1" applyBorder="1" applyAlignment="1">
      <alignment vertical="center"/>
    </xf>
    <xf numFmtId="0" fontId="86" fillId="33" borderId="0" xfId="0" applyFont="1" applyFill="1" applyBorder="1" applyAlignment="1">
      <alignment horizontal="left" vertical="center"/>
    </xf>
    <xf numFmtId="0" fontId="4" fillId="33" borderId="0" xfId="0" applyFont="1" applyFill="1" applyBorder="1" applyAlignment="1">
      <alignment horizontal="left" vertical="center" shrinkToFit="1"/>
    </xf>
    <xf numFmtId="190" fontId="5" fillId="21" borderId="0" xfId="0" applyNumberFormat="1" applyFont="1" applyFill="1" applyBorder="1" applyAlignment="1">
      <alignment horizontal="left" vertical="center"/>
    </xf>
    <xf numFmtId="0" fontId="5" fillId="0" borderId="22" xfId="0" applyFont="1" applyFill="1" applyBorder="1" applyAlignment="1">
      <alignment horizontal="left" vertical="center"/>
    </xf>
    <xf numFmtId="0" fontId="81" fillId="20" borderId="16" xfId="0" applyFont="1" applyFill="1" applyBorder="1" applyAlignment="1">
      <alignment horizontal="left" vertical="center"/>
    </xf>
    <xf numFmtId="0" fontId="3" fillId="0" borderId="0" xfId="0" applyFont="1" applyFill="1" applyBorder="1" applyAlignment="1">
      <alignment vertical="center"/>
    </xf>
    <xf numFmtId="0" fontId="91" fillId="0" borderId="0" xfId="0" applyFont="1" applyFill="1" applyBorder="1" applyAlignment="1">
      <alignment vertical="center"/>
    </xf>
    <xf numFmtId="0" fontId="81" fillId="20" borderId="16" xfId="0" applyFont="1" applyFill="1" applyBorder="1" applyAlignment="1">
      <alignment horizontal="center" vertical="center"/>
    </xf>
    <xf numFmtId="0" fontId="81" fillId="20" borderId="11" xfId="0" applyFont="1" applyFill="1" applyBorder="1" applyAlignment="1">
      <alignment horizontal="center" vertical="center"/>
    </xf>
    <xf numFmtId="0" fontId="81" fillId="0" borderId="22" xfId="0" applyFont="1" applyBorder="1" applyAlignment="1">
      <alignment vertical="center"/>
    </xf>
    <xf numFmtId="0" fontId="81" fillId="0" borderId="23" xfId="0" applyFont="1" applyBorder="1" applyAlignment="1">
      <alignment vertical="center"/>
    </xf>
    <xf numFmtId="0" fontId="81" fillId="0" borderId="0" xfId="0" applyFont="1" applyFill="1" applyBorder="1" applyAlignment="1">
      <alignment horizontal="left" vertical="center"/>
    </xf>
    <xf numFmtId="0" fontId="81" fillId="0" borderId="0" xfId="0" applyFont="1" applyBorder="1" applyAlignment="1">
      <alignment horizontal="left" vertical="center"/>
    </xf>
    <xf numFmtId="0" fontId="81" fillId="20" borderId="24" xfId="0" applyFont="1" applyFill="1" applyBorder="1" applyAlignment="1">
      <alignment horizontal="center" vertical="center"/>
    </xf>
    <xf numFmtId="0" fontId="81" fillId="20" borderId="25" xfId="0" applyFont="1" applyFill="1" applyBorder="1" applyAlignment="1">
      <alignment horizontal="center" vertical="center"/>
    </xf>
    <xf numFmtId="0" fontId="81" fillId="0" borderId="22" xfId="0" applyFont="1" applyBorder="1" applyAlignment="1">
      <alignment vertical="center"/>
    </xf>
    <xf numFmtId="0" fontId="81" fillId="0" borderId="23" xfId="0" applyFont="1" applyBorder="1" applyAlignment="1">
      <alignment vertical="center"/>
    </xf>
    <xf numFmtId="0" fontId="81" fillId="0" borderId="22" xfId="0" applyFont="1" applyBorder="1" applyAlignment="1">
      <alignment horizontal="center" vertical="center"/>
    </xf>
    <xf numFmtId="0" fontId="81" fillId="0" borderId="0" xfId="0" applyFont="1" applyFill="1" applyBorder="1" applyAlignment="1">
      <alignment vertical="center"/>
    </xf>
    <xf numFmtId="0" fontId="81" fillId="0" borderId="0" xfId="0" applyFont="1" applyFill="1" applyAlignment="1">
      <alignment vertical="center"/>
    </xf>
    <xf numFmtId="0" fontId="81" fillId="0" borderId="0" xfId="0" applyFont="1" applyFill="1" applyBorder="1" applyAlignment="1">
      <alignment horizontal="center" vertical="center"/>
    </xf>
    <xf numFmtId="0" fontId="92" fillId="0" borderId="0" xfId="0" applyFont="1" applyAlignment="1">
      <alignment vertical="center"/>
    </xf>
    <xf numFmtId="0" fontId="85" fillId="0" borderId="10" xfId="0" applyFont="1" applyBorder="1" applyAlignment="1">
      <alignment vertical="center"/>
    </xf>
    <xf numFmtId="0" fontId="0" fillId="0" borderId="0" xfId="0" applyNumberFormat="1" applyAlignment="1">
      <alignment vertical="center"/>
    </xf>
    <xf numFmtId="0" fontId="93" fillId="0" borderId="22" xfId="0" applyNumberFormat="1" applyFont="1" applyBorder="1" applyAlignment="1">
      <alignment vertical="center"/>
    </xf>
    <xf numFmtId="0" fontId="81" fillId="0" borderId="0" xfId="0" applyFont="1" applyFill="1" applyBorder="1" applyAlignment="1">
      <alignment horizontal="left" vertical="center"/>
    </xf>
    <xf numFmtId="0" fontId="92" fillId="20" borderId="11" xfId="0" applyFont="1" applyFill="1" applyBorder="1" applyAlignment="1">
      <alignment horizontal="center" vertical="center"/>
    </xf>
    <xf numFmtId="0" fontId="81" fillId="0" borderId="11" xfId="0" applyNumberFormat="1" applyFont="1" applyBorder="1" applyAlignment="1">
      <alignment vertical="center"/>
    </xf>
    <xf numFmtId="0" fontId="81" fillId="0" borderId="11" xfId="0" applyFont="1" applyBorder="1" applyAlignment="1">
      <alignment vertical="center"/>
    </xf>
    <xf numFmtId="0" fontId="92" fillId="20" borderId="11" xfId="0" applyFont="1" applyFill="1" applyBorder="1" applyAlignment="1">
      <alignment vertical="center"/>
    </xf>
    <xf numFmtId="0" fontId="94" fillId="0" borderId="0" xfId="0" applyFont="1" applyAlignment="1">
      <alignment vertical="center"/>
    </xf>
    <xf numFmtId="0" fontId="95" fillId="0" borderId="0" xfId="0" applyFont="1" applyAlignment="1">
      <alignment vertical="center"/>
    </xf>
    <xf numFmtId="0" fontId="95" fillId="0" borderId="0" xfId="0" applyFont="1" applyAlignment="1">
      <alignment horizontal="left" vertical="center"/>
    </xf>
    <xf numFmtId="0" fontId="96" fillId="20" borderId="11" xfId="0" applyFont="1" applyFill="1" applyBorder="1" applyAlignment="1">
      <alignment horizontal="center" vertical="center"/>
    </xf>
    <xf numFmtId="0" fontId="97" fillId="0" borderId="0" xfId="0" applyFont="1" applyAlignment="1">
      <alignment horizontal="left" vertical="center"/>
    </xf>
    <xf numFmtId="0" fontId="95" fillId="0" borderId="0" xfId="0" applyFont="1" applyAlignment="1">
      <alignment vertical="center" shrinkToFit="1"/>
    </xf>
    <xf numFmtId="0" fontId="95" fillId="20" borderId="11" xfId="0" applyFont="1" applyFill="1" applyBorder="1" applyAlignment="1">
      <alignment horizontal="center" vertical="center"/>
    </xf>
    <xf numFmtId="0" fontId="98" fillId="0" borderId="11" xfId="0" applyFont="1" applyBorder="1" applyAlignment="1">
      <alignment horizontal="center" vertical="center"/>
    </xf>
    <xf numFmtId="182" fontId="98" fillId="0" borderId="17" xfId="0" applyNumberFormat="1" applyFont="1" applyBorder="1" applyAlignment="1">
      <alignment vertical="center"/>
    </xf>
    <xf numFmtId="0" fontId="99" fillId="0" borderId="12" xfId="0" applyFont="1" applyBorder="1" applyAlignment="1">
      <alignment horizontal="center" vertical="center"/>
    </xf>
    <xf numFmtId="182" fontId="99" fillId="0" borderId="12" xfId="0" applyNumberFormat="1" applyFont="1" applyBorder="1" applyAlignment="1">
      <alignment vertical="center"/>
    </xf>
    <xf numFmtId="0" fontId="95" fillId="0" borderId="0" xfId="0" applyFont="1" applyAlignment="1">
      <alignment horizontal="center" vertical="center"/>
    </xf>
    <xf numFmtId="0" fontId="100" fillId="0" borderId="13" xfId="0" applyFont="1" applyBorder="1" applyAlignment="1">
      <alignment horizontal="center" vertical="center"/>
    </xf>
    <xf numFmtId="182" fontId="100" fillId="21" borderId="13" xfId="0" applyNumberFormat="1" applyFont="1" applyFill="1" applyBorder="1" applyAlignment="1">
      <alignment vertical="center"/>
    </xf>
    <xf numFmtId="0" fontId="101" fillId="0" borderId="0" xfId="0" applyFont="1" applyAlignment="1">
      <alignment horizontal="center" vertical="center"/>
    </xf>
    <xf numFmtId="0" fontId="101" fillId="0" borderId="0" xfId="0" applyFont="1" applyAlignment="1">
      <alignment vertical="center"/>
    </xf>
    <xf numFmtId="0" fontId="101" fillId="0" borderId="0" xfId="0" applyFont="1" applyAlignment="1">
      <alignment vertical="center" shrinkToFit="1"/>
    </xf>
    <xf numFmtId="0" fontId="102" fillId="0" borderId="0" xfId="0" applyFont="1" applyAlignment="1">
      <alignment vertical="center"/>
    </xf>
    <xf numFmtId="0" fontId="103" fillId="0" borderId="16" xfId="0" applyFont="1" applyBorder="1" applyAlignment="1">
      <alignment vertical="center"/>
    </xf>
    <xf numFmtId="0" fontId="95" fillId="20" borderId="24" xfId="0" applyFont="1" applyFill="1" applyBorder="1" applyAlignment="1">
      <alignment horizontal="center" vertical="center"/>
    </xf>
    <xf numFmtId="0" fontId="95" fillId="20" borderId="24" xfId="0" applyFont="1" applyFill="1" applyBorder="1" applyAlignment="1">
      <alignment horizontal="left" vertical="center"/>
    </xf>
    <xf numFmtId="0" fontId="95" fillId="20" borderId="25" xfId="0" applyFont="1" applyFill="1" applyBorder="1" applyAlignment="1">
      <alignment horizontal="center" vertical="center"/>
    </xf>
    <xf numFmtId="0" fontId="101" fillId="0" borderId="10" xfId="0" applyFont="1" applyBorder="1" applyAlignment="1">
      <alignment horizontal="center" vertical="center"/>
    </xf>
    <xf numFmtId="182" fontId="101" fillId="33" borderId="17" xfId="0" applyNumberFormat="1" applyFont="1" applyFill="1" applyBorder="1" applyAlignment="1">
      <alignment vertical="center"/>
    </xf>
    <xf numFmtId="0" fontId="100" fillId="0" borderId="10" xfId="0" applyFont="1" applyBorder="1" applyAlignment="1">
      <alignment vertical="center"/>
    </xf>
    <xf numFmtId="0" fontId="101" fillId="0" borderId="22" xfId="0" applyFont="1" applyBorder="1" applyAlignment="1">
      <alignment vertical="center"/>
    </xf>
    <xf numFmtId="0" fontId="104" fillId="0" borderId="22" xfId="0" applyFont="1" applyBorder="1" applyAlignment="1">
      <alignment vertical="center"/>
    </xf>
    <xf numFmtId="0" fontId="100" fillId="0" borderId="22" xfId="0" applyFont="1" applyBorder="1" applyAlignment="1">
      <alignment vertical="center"/>
    </xf>
    <xf numFmtId="0" fontId="100" fillId="0" borderId="23" xfId="0" applyFont="1" applyBorder="1" applyAlignment="1">
      <alignment vertical="center"/>
    </xf>
    <xf numFmtId="0" fontId="101" fillId="0" borderId="14" xfId="0" applyFont="1" applyBorder="1" applyAlignment="1">
      <alignment horizontal="center" vertical="center"/>
    </xf>
    <xf numFmtId="186" fontId="105" fillId="0" borderId="18" xfId="0" applyNumberFormat="1" applyFont="1" applyBorder="1" applyAlignment="1">
      <alignment vertical="center"/>
    </xf>
    <xf numFmtId="0" fontId="101" fillId="21" borderId="0" xfId="0" applyFont="1" applyFill="1" applyAlignment="1">
      <alignment vertical="center"/>
    </xf>
    <xf numFmtId="0" fontId="101" fillId="21" borderId="0" xfId="0" applyFont="1" applyFill="1" applyAlignment="1">
      <alignment vertical="center" shrinkToFit="1"/>
    </xf>
    <xf numFmtId="179" fontId="100" fillId="21" borderId="26" xfId="0" applyNumberFormat="1" applyFont="1" applyFill="1" applyBorder="1" applyAlignment="1">
      <alignment vertical="center"/>
    </xf>
    <xf numFmtId="177" fontId="101" fillId="21" borderId="0" xfId="0" applyNumberFormat="1" applyFont="1" applyFill="1" applyAlignment="1">
      <alignment horizontal="left" vertical="center"/>
    </xf>
    <xf numFmtId="0" fontId="101" fillId="21" borderId="26" xfId="0" applyFont="1" applyFill="1" applyBorder="1" applyAlignment="1">
      <alignment vertical="center"/>
    </xf>
    <xf numFmtId="0" fontId="12" fillId="21" borderId="0" xfId="0" applyFont="1" applyFill="1" applyAlignment="1">
      <alignment vertical="center"/>
    </xf>
    <xf numFmtId="0" fontId="12" fillId="21" borderId="26" xfId="0" applyFont="1" applyFill="1" applyBorder="1" applyAlignment="1">
      <alignment vertical="center"/>
    </xf>
    <xf numFmtId="182" fontId="101" fillId="21" borderId="19" xfId="0" applyNumberFormat="1" applyFont="1" applyFill="1" applyBorder="1" applyAlignment="1">
      <alignment vertical="center"/>
    </xf>
    <xf numFmtId="185" fontId="106" fillId="0" borderId="18" xfId="0" applyNumberFormat="1" applyFont="1" applyBorder="1" applyAlignment="1">
      <alignment vertical="center"/>
    </xf>
    <xf numFmtId="0" fontId="105" fillId="0" borderId="0" xfId="0" applyFont="1" applyAlignment="1">
      <alignment horizontal="left" vertical="center" shrinkToFit="1"/>
    </xf>
    <xf numFmtId="179" fontId="105" fillId="0" borderId="26" xfId="0" applyNumberFormat="1" applyFont="1" applyBorder="1" applyAlignment="1">
      <alignment vertical="center"/>
    </xf>
    <xf numFmtId="177" fontId="105" fillId="0" borderId="0" xfId="0" applyNumberFormat="1" applyFont="1" applyAlignment="1">
      <alignment horizontal="left" vertical="center"/>
    </xf>
    <xf numFmtId="0" fontId="105" fillId="0" borderId="26" xfId="0" applyFont="1" applyBorder="1" applyAlignment="1">
      <alignment vertical="center"/>
    </xf>
    <xf numFmtId="0" fontId="105" fillId="0" borderId="0" xfId="0" applyFont="1" applyAlignment="1">
      <alignment vertical="center"/>
    </xf>
    <xf numFmtId="182" fontId="105" fillId="0" borderId="19" xfId="0" applyNumberFormat="1" applyFont="1" applyBorder="1" applyAlignment="1">
      <alignment vertical="center"/>
    </xf>
    <xf numFmtId="0" fontId="101" fillId="0" borderId="15" xfId="0" applyFont="1" applyBorder="1" applyAlignment="1">
      <alignment horizontal="center" vertical="center"/>
    </xf>
    <xf numFmtId="0" fontId="101" fillId="0" borderId="13" xfId="0" applyFont="1" applyBorder="1" applyAlignment="1">
      <alignment vertical="center"/>
    </xf>
    <xf numFmtId="0" fontId="107" fillId="0" borderId="16" xfId="0" applyFont="1" applyBorder="1" applyAlignment="1">
      <alignment horizontal="left" vertical="center" indent="2"/>
    </xf>
    <xf numFmtId="0" fontId="107" fillId="0" borderId="16" xfId="0" applyFont="1" applyBorder="1" applyAlignment="1">
      <alignment horizontal="left" vertical="center" shrinkToFit="1"/>
    </xf>
    <xf numFmtId="179" fontId="107" fillId="0" borderId="16" xfId="0" applyNumberFormat="1" applyFont="1" applyBorder="1" applyAlignment="1">
      <alignment vertical="center"/>
    </xf>
    <xf numFmtId="177" fontId="101" fillId="0" borderId="16" xfId="0" applyNumberFormat="1" applyFont="1" applyBorder="1" applyAlignment="1">
      <alignment horizontal="left" vertical="center"/>
    </xf>
    <xf numFmtId="0" fontId="107" fillId="0" borderId="16" xfId="0" applyFont="1" applyBorder="1" applyAlignment="1">
      <alignment vertical="center"/>
    </xf>
    <xf numFmtId="0" fontId="12" fillId="0" borderId="16" xfId="0" applyFont="1" applyBorder="1" applyAlignment="1">
      <alignment vertical="center"/>
    </xf>
    <xf numFmtId="182" fontId="108" fillId="0" borderId="20" xfId="0" applyNumberFormat="1" applyFont="1" applyBorder="1" applyAlignment="1">
      <alignment vertical="center"/>
    </xf>
    <xf numFmtId="0" fontId="100" fillId="21" borderId="0" xfId="0" applyFont="1" applyFill="1" applyAlignment="1">
      <alignment vertical="center" shrinkToFit="1"/>
    </xf>
    <xf numFmtId="0" fontId="13" fillId="21" borderId="0" xfId="0" applyFont="1" applyFill="1" applyAlignment="1">
      <alignment horizontal="right" vertical="center" shrinkToFit="1"/>
    </xf>
    <xf numFmtId="177" fontId="100" fillId="21" borderId="0" xfId="0" applyNumberFormat="1" applyFont="1" applyFill="1" applyAlignment="1">
      <alignment horizontal="left" vertical="center"/>
    </xf>
    <xf numFmtId="0" fontId="13" fillId="21" borderId="0" xfId="0" applyFont="1" applyFill="1" applyAlignment="1">
      <alignment vertical="center"/>
    </xf>
    <xf numFmtId="182" fontId="100" fillId="21" borderId="19" xfId="0" applyNumberFormat="1" applyFont="1" applyFill="1" applyBorder="1" applyAlignment="1">
      <alignment vertical="center"/>
    </xf>
    <xf numFmtId="0" fontId="101" fillId="0" borderId="18" xfId="0" applyFont="1" applyBorder="1" applyAlignment="1">
      <alignment vertical="center"/>
    </xf>
    <xf numFmtId="0" fontId="107" fillId="0" borderId="0" xfId="0" applyFont="1" applyAlignment="1">
      <alignment horizontal="left" vertical="center" indent="2"/>
    </xf>
    <xf numFmtId="0" fontId="107" fillId="0" borderId="0" xfId="0" applyFont="1" applyAlignment="1">
      <alignment horizontal="left" vertical="center" shrinkToFit="1"/>
    </xf>
    <xf numFmtId="179" fontId="107" fillId="0" borderId="0" xfId="0" applyNumberFormat="1" applyFont="1" applyAlignment="1">
      <alignment vertical="center"/>
    </xf>
    <xf numFmtId="177" fontId="101" fillId="0" borderId="0" xfId="0" applyNumberFormat="1" applyFont="1" applyAlignment="1">
      <alignment horizontal="left" vertical="center"/>
    </xf>
    <xf numFmtId="0" fontId="107" fillId="0" borderId="0" xfId="0" applyFont="1" applyAlignment="1">
      <alignment vertical="center"/>
    </xf>
    <xf numFmtId="0" fontId="12" fillId="0" borderId="0" xfId="0" applyFont="1" applyAlignment="1">
      <alignment vertical="center"/>
    </xf>
    <xf numFmtId="182" fontId="108" fillId="0" borderId="19" xfId="0" applyNumberFormat="1" applyFont="1" applyBorder="1" applyAlignment="1">
      <alignment vertical="center"/>
    </xf>
    <xf numFmtId="177" fontId="13" fillId="21" borderId="0" xfId="0" applyNumberFormat="1" applyFont="1" applyFill="1" applyAlignment="1">
      <alignment horizontal="left" vertical="center"/>
    </xf>
    <xf numFmtId="0" fontId="13" fillId="21" borderId="26" xfId="0" applyFont="1" applyFill="1" applyBorder="1" applyAlignment="1">
      <alignment vertical="center"/>
    </xf>
    <xf numFmtId="177" fontId="101" fillId="0" borderId="16" xfId="0" applyNumberFormat="1" applyFont="1" applyBorder="1" applyAlignment="1">
      <alignment vertical="center"/>
    </xf>
    <xf numFmtId="178" fontId="107" fillId="0" borderId="20" xfId="0" applyNumberFormat="1" applyFont="1" applyBorder="1" applyAlignment="1">
      <alignment vertical="center"/>
    </xf>
    <xf numFmtId="0" fontId="100" fillId="0" borderId="14" xfId="0" applyFont="1" applyBorder="1" applyAlignment="1">
      <alignment vertical="center"/>
    </xf>
    <xf numFmtId="0" fontId="104" fillId="0" borderId="0" xfId="0" applyFont="1" applyAlignment="1">
      <alignment vertical="center"/>
    </xf>
    <xf numFmtId="0" fontId="100" fillId="0" borderId="0" xfId="0" applyFont="1" applyAlignment="1">
      <alignment vertical="center"/>
    </xf>
    <xf numFmtId="0" fontId="100" fillId="0" borderId="19" xfId="0" applyFont="1" applyBorder="1" applyAlignment="1">
      <alignment vertical="center"/>
    </xf>
    <xf numFmtId="0" fontId="101" fillId="0" borderId="16" xfId="0" applyFont="1" applyBorder="1" applyAlignment="1">
      <alignment vertical="center"/>
    </xf>
    <xf numFmtId="0" fontId="101" fillId="0" borderId="16" xfId="0" applyFont="1" applyBorder="1" applyAlignment="1">
      <alignment vertical="center" shrinkToFit="1"/>
    </xf>
    <xf numFmtId="0" fontId="101" fillId="0" borderId="16" xfId="0" applyFont="1" applyBorder="1" applyAlignment="1">
      <alignment horizontal="left" vertical="center"/>
    </xf>
    <xf numFmtId="0" fontId="101" fillId="0" borderId="20" xfId="0" applyFont="1" applyBorder="1" applyAlignment="1">
      <alignment vertical="center"/>
    </xf>
    <xf numFmtId="0" fontId="103" fillId="21" borderId="14" xfId="0" applyFont="1" applyFill="1" applyBorder="1" applyAlignment="1">
      <alignment horizontal="left" vertical="center"/>
    </xf>
    <xf numFmtId="0" fontId="101" fillId="21" borderId="0" xfId="0" applyFont="1" applyFill="1" applyAlignment="1">
      <alignment horizontal="left" vertical="center"/>
    </xf>
    <xf numFmtId="0" fontId="100" fillId="21" borderId="26" xfId="0" applyFont="1" applyFill="1" applyBorder="1" applyAlignment="1">
      <alignment vertical="center"/>
    </xf>
    <xf numFmtId="0" fontId="100" fillId="21" borderId="0" xfId="0" applyFont="1" applyFill="1" applyAlignment="1">
      <alignment vertical="center"/>
    </xf>
    <xf numFmtId="181" fontId="109" fillId="0" borderId="18" xfId="0" applyNumberFormat="1" applyFont="1" applyBorder="1" applyAlignment="1">
      <alignment vertical="center"/>
    </xf>
    <xf numFmtId="0" fontId="105" fillId="0" borderId="14" xfId="0" applyFont="1" applyBorder="1" applyAlignment="1">
      <alignment horizontal="left" vertical="center" shrinkToFit="1"/>
    </xf>
    <xf numFmtId="179" fontId="105" fillId="0" borderId="0" xfId="0" applyNumberFormat="1" applyFont="1" applyAlignment="1">
      <alignment vertical="center"/>
    </xf>
    <xf numFmtId="0" fontId="107" fillId="0" borderId="27" xfId="0" applyFont="1" applyBorder="1" applyAlignment="1">
      <alignment horizontal="left" vertical="center" indent="2"/>
    </xf>
    <xf numFmtId="0" fontId="107" fillId="0" borderId="28" xfId="0" applyFont="1" applyBorder="1" applyAlignment="1">
      <alignment horizontal="left" vertical="center" shrinkToFit="1"/>
    </xf>
    <xf numFmtId="0" fontId="101" fillId="0" borderId="28" xfId="0" applyFont="1" applyBorder="1" applyAlignment="1">
      <alignment vertical="center"/>
    </xf>
    <xf numFmtId="0" fontId="101" fillId="0" borderId="28" xfId="0" applyFont="1" applyBorder="1" applyAlignment="1">
      <alignment horizontal="left" vertical="center"/>
    </xf>
    <xf numFmtId="182" fontId="108" fillId="0" borderId="29" xfId="0" applyNumberFormat="1" applyFont="1" applyBorder="1" applyAlignment="1">
      <alignment vertical="center"/>
    </xf>
    <xf numFmtId="182" fontId="101" fillId="33" borderId="30" xfId="0" applyNumberFormat="1" applyFont="1" applyFill="1" applyBorder="1" applyAlignment="1">
      <alignment vertical="center"/>
    </xf>
    <xf numFmtId="0" fontId="110" fillId="21" borderId="14" xfId="0" applyFont="1" applyFill="1" applyBorder="1" applyAlignment="1">
      <alignment horizontal="left" vertical="center"/>
    </xf>
    <xf numFmtId="0" fontId="110" fillId="21" borderId="0" xfId="0" applyFont="1" applyFill="1" applyAlignment="1">
      <alignment horizontal="left" vertical="center"/>
    </xf>
    <xf numFmtId="0" fontId="100" fillId="21" borderId="0" xfId="0" applyFont="1" applyFill="1" applyAlignment="1">
      <alignment horizontal="left" vertical="center"/>
    </xf>
    <xf numFmtId="0" fontId="101" fillId="0" borderId="0" xfId="0" applyFont="1" applyAlignment="1">
      <alignment horizontal="left" vertical="center"/>
    </xf>
    <xf numFmtId="0" fontId="13" fillId="0" borderId="22" xfId="0" applyFont="1" applyBorder="1" applyAlignment="1">
      <alignment vertical="center"/>
    </xf>
    <xf numFmtId="0" fontId="105" fillId="0" borderId="22" xfId="0" applyFont="1" applyBorder="1" applyAlignment="1">
      <alignment horizontal="left" vertical="center" shrinkToFit="1"/>
    </xf>
    <xf numFmtId="179" fontId="105" fillId="0" borderId="22" xfId="0" applyNumberFormat="1" applyFont="1" applyBorder="1" applyAlignment="1">
      <alignment vertical="center"/>
    </xf>
    <xf numFmtId="177" fontId="105" fillId="0" borderId="22" xfId="0" applyNumberFormat="1" applyFont="1" applyBorder="1" applyAlignment="1">
      <alignment horizontal="left" vertical="center"/>
    </xf>
    <xf numFmtId="0" fontId="105" fillId="0" borderId="22" xfId="0" applyFont="1" applyBorder="1" applyAlignment="1">
      <alignment vertical="center"/>
    </xf>
    <xf numFmtId="182" fontId="105" fillId="0" borderId="23" xfId="0" applyNumberFormat="1" applyFont="1" applyBorder="1" applyAlignment="1">
      <alignment vertical="center"/>
    </xf>
    <xf numFmtId="0" fontId="103" fillId="33" borderId="14" xfId="0" applyFont="1" applyFill="1" applyBorder="1" applyAlignment="1">
      <alignment horizontal="left" vertical="center"/>
    </xf>
    <xf numFmtId="0" fontId="105" fillId="33" borderId="0" xfId="0" applyFont="1" applyFill="1" applyAlignment="1">
      <alignment horizontal="left" vertical="center"/>
    </xf>
    <xf numFmtId="0" fontId="105" fillId="33" borderId="0" xfId="0" applyFont="1" applyFill="1" applyAlignment="1">
      <alignment horizontal="left" vertical="center" shrinkToFit="1"/>
    </xf>
    <xf numFmtId="0" fontId="101" fillId="0" borderId="19" xfId="0" applyFont="1" applyBorder="1" applyAlignment="1">
      <alignment vertical="center"/>
    </xf>
    <xf numFmtId="182" fontId="100" fillId="33" borderId="21" xfId="0" applyNumberFormat="1" applyFont="1" applyFill="1" applyBorder="1" applyAlignment="1">
      <alignment vertical="center"/>
    </xf>
    <xf numFmtId="186" fontId="98" fillId="0" borderId="18" xfId="0" applyNumberFormat="1" applyFont="1" applyBorder="1" applyAlignment="1">
      <alignment vertical="center"/>
    </xf>
    <xf numFmtId="185" fontId="111" fillId="0" borderId="13" xfId="0" applyNumberFormat="1" applyFont="1" applyBorder="1" applyAlignment="1">
      <alignment vertical="center"/>
    </xf>
    <xf numFmtId="0" fontId="14" fillId="0" borderId="0" xfId="0" applyFont="1" applyAlignment="1">
      <alignment horizontal="left" vertical="center"/>
    </xf>
    <xf numFmtId="185" fontId="95" fillId="0" borderId="0" xfId="0" applyNumberFormat="1" applyFont="1" applyAlignment="1">
      <alignment vertical="center"/>
    </xf>
    <xf numFmtId="0" fontId="92" fillId="0" borderId="31" xfId="0" applyFont="1" applyBorder="1" applyAlignment="1">
      <alignment horizontal="left" vertical="center"/>
    </xf>
    <xf numFmtId="0" fontId="92" fillId="0" borderId="24" xfId="0" applyFont="1" applyBorder="1" applyAlignment="1">
      <alignment horizontal="left" vertical="center"/>
    </xf>
    <xf numFmtId="0" fontId="92" fillId="0" borderId="25" xfId="0" applyFont="1" applyBorder="1" applyAlignment="1">
      <alignment horizontal="left" vertical="center"/>
    </xf>
    <xf numFmtId="0" fontId="83" fillId="0" borderId="10" xfId="0" applyFont="1" applyBorder="1" applyAlignment="1">
      <alignment horizontal="center" vertical="top" wrapText="1"/>
    </xf>
    <xf numFmtId="0" fontId="83" fillId="0" borderId="22" xfId="0" applyFont="1" applyBorder="1" applyAlignment="1">
      <alignment horizontal="center" vertical="top" wrapText="1"/>
    </xf>
    <xf numFmtId="0" fontId="83" fillId="0" borderId="23" xfId="0" applyFont="1" applyBorder="1" applyAlignment="1">
      <alignment horizontal="center" vertical="top" wrapText="1"/>
    </xf>
    <xf numFmtId="0" fontId="83" fillId="0" borderId="14" xfId="0" applyFont="1" applyBorder="1" applyAlignment="1">
      <alignment horizontal="center" vertical="top" wrapText="1"/>
    </xf>
    <xf numFmtId="0" fontId="83" fillId="0" borderId="0" xfId="0" applyFont="1" applyBorder="1" applyAlignment="1">
      <alignment horizontal="center" vertical="top" wrapText="1"/>
    </xf>
    <xf numFmtId="0" fontId="83" fillId="0" borderId="19" xfId="0" applyFont="1" applyBorder="1" applyAlignment="1">
      <alignment horizontal="center" vertical="top" wrapText="1"/>
    </xf>
    <xf numFmtId="0" fontId="83" fillId="0" borderId="15" xfId="0" applyFont="1" applyBorder="1" applyAlignment="1">
      <alignment horizontal="center" vertical="top" wrapText="1"/>
    </xf>
    <xf numFmtId="0" fontId="83" fillId="0" borderId="16" xfId="0" applyFont="1" applyBorder="1" applyAlignment="1">
      <alignment horizontal="center" vertical="top" wrapText="1"/>
    </xf>
    <xf numFmtId="0" fontId="83" fillId="0" borderId="20" xfId="0" applyFont="1" applyBorder="1" applyAlignment="1">
      <alignment horizontal="center" vertical="top" wrapText="1"/>
    </xf>
    <xf numFmtId="0" fontId="81" fillId="20" borderId="31" xfId="0" applyFont="1" applyFill="1" applyBorder="1" applyAlignment="1">
      <alignment horizontal="center" vertical="center"/>
    </xf>
    <xf numFmtId="0" fontId="81" fillId="20" borderId="24" xfId="0" applyFont="1" applyFill="1" applyBorder="1" applyAlignment="1">
      <alignment horizontal="center" vertical="center"/>
    </xf>
    <xf numFmtId="0" fontId="81" fillId="20" borderId="25" xfId="0" applyFont="1" applyFill="1" applyBorder="1" applyAlignment="1">
      <alignment horizontal="center" vertical="center"/>
    </xf>
    <xf numFmtId="0" fontId="81" fillId="0" borderId="31" xfId="0" applyFont="1" applyBorder="1" applyAlignment="1">
      <alignment horizontal="left" vertical="center"/>
    </xf>
    <xf numFmtId="0" fontId="81" fillId="0" borderId="24" xfId="0" applyFont="1" applyBorder="1" applyAlignment="1">
      <alignment horizontal="left" vertical="center"/>
    </xf>
    <xf numFmtId="0" fontId="81" fillId="0" borderId="25" xfId="0" applyFont="1" applyBorder="1" applyAlignment="1">
      <alignment horizontal="left" vertical="center"/>
    </xf>
    <xf numFmtId="0" fontId="81" fillId="0" borderId="32" xfId="0" applyFont="1" applyBorder="1" applyAlignment="1">
      <alignment horizontal="left" vertical="center"/>
    </xf>
    <xf numFmtId="0" fontId="81" fillId="0" borderId="33" xfId="0" applyFont="1" applyBorder="1" applyAlignment="1">
      <alignment horizontal="left" vertical="center"/>
    </xf>
    <xf numFmtId="0" fontId="81" fillId="0" borderId="34" xfId="0" applyFont="1" applyBorder="1" applyAlignment="1">
      <alignment horizontal="left" vertical="center"/>
    </xf>
    <xf numFmtId="0" fontId="81" fillId="0" borderId="15" xfId="0" applyFont="1" applyBorder="1" applyAlignment="1">
      <alignment horizontal="center" vertical="center"/>
    </xf>
    <xf numFmtId="0" fontId="81" fillId="0" borderId="16" xfId="0" applyFont="1" applyBorder="1" applyAlignment="1">
      <alignment horizontal="center" vertical="center"/>
    </xf>
    <xf numFmtId="0" fontId="81" fillId="0" borderId="20" xfId="0" applyFont="1" applyBorder="1" applyAlignment="1">
      <alignment horizontal="center" vertical="center"/>
    </xf>
    <xf numFmtId="0" fontId="81" fillId="20" borderId="11" xfId="0" applyFont="1" applyFill="1" applyBorder="1" applyAlignment="1">
      <alignment horizontal="center" vertical="center"/>
    </xf>
    <xf numFmtId="0" fontId="94" fillId="0" borderId="0" xfId="0" applyFont="1" applyAlignment="1">
      <alignment horizontal="center" vertical="center"/>
    </xf>
    <xf numFmtId="0" fontId="6" fillId="0" borderId="0" xfId="0" applyFont="1" applyAlignment="1">
      <alignment horizontal="center" vertical="center"/>
    </xf>
    <xf numFmtId="0" fontId="112" fillId="0" borderId="0" xfId="0" applyFont="1" applyAlignment="1">
      <alignment horizontal="center" vertical="center"/>
    </xf>
    <xf numFmtId="0" fontId="81" fillId="0" borderId="14" xfId="0" applyFont="1" applyFill="1" applyBorder="1" applyAlignment="1">
      <alignment horizontal="left" vertical="center"/>
    </xf>
    <xf numFmtId="0" fontId="81" fillId="0" borderId="0" xfId="0" applyFont="1" applyFill="1" applyBorder="1" applyAlignment="1">
      <alignment horizontal="left" vertical="center"/>
    </xf>
    <xf numFmtId="0" fontId="81" fillId="0" borderId="19" xfId="0" applyFont="1" applyFill="1" applyBorder="1" applyAlignment="1">
      <alignment horizontal="left" vertical="center"/>
    </xf>
    <xf numFmtId="0" fontId="85" fillId="0" borderId="21" xfId="0" applyFont="1" applyBorder="1" applyAlignment="1">
      <alignment horizontal="center" vertical="center"/>
    </xf>
    <xf numFmtId="0" fontId="85" fillId="0" borderId="18" xfId="0" applyFont="1" applyBorder="1" applyAlignment="1">
      <alignment horizontal="center" vertical="center"/>
    </xf>
    <xf numFmtId="0" fontId="85" fillId="0" borderId="13" xfId="0" applyFont="1" applyBorder="1" applyAlignment="1">
      <alignment horizontal="center" vertical="center"/>
    </xf>
    <xf numFmtId="0" fontId="81" fillId="0" borderId="35" xfId="0" applyFont="1" applyBorder="1" applyAlignment="1">
      <alignment horizontal="left" vertical="center"/>
    </xf>
    <xf numFmtId="0" fontId="81" fillId="0" borderId="36" xfId="0" applyFont="1" applyBorder="1" applyAlignment="1">
      <alignment horizontal="left" vertical="center"/>
    </xf>
    <xf numFmtId="0" fontId="81" fillId="0" borderId="37" xfId="0" applyFont="1" applyBorder="1" applyAlignment="1">
      <alignment horizontal="left" vertical="center"/>
    </xf>
    <xf numFmtId="0" fontId="81" fillId="0" borderId="14" xfId="0" applyFont="1" applyBorder="1" applyAlignment="1">
      <alignment horizontal="left" vertical="center"/>
    </xf>
    <xf numFmtId="0" fontId="81" fillId="0" borderId="0" xfId="0" applyFont="1" applyBorder="1" applyAlignment="1">
      <alignment horizontal="left" vertical="center"/>
    </xf>
    <xf numFmtId="0" fontId="81" fillId="0" borderId="19" xfId="0" applyFont="1" applyBorder="1" applyAlignment="1">
      <alignment horizontal="left" vertical="center"/>
    </xf>
    <xf numFmtId="0" fontId="81" fillId="0" borderId="15" xfId="0" applyFont="1" applyBorder="1" applyAlignment="1">
      <alignment horizontal="left" vertical="center"/>
    </xf>
    <xf numFmtId="0" fontId="81" fillId="0" borderId="16" xfId="0" applyFont="1" applyBorder="1" applyAlignment="1">
      <alignment horizontal="left" vertical="center"/>
    </xf>
    <xf numFmtId="0" fontId="81" fillId="0" borderId="20" xfId="0" applyFont="1" applyBorder="1" applyAlignment="1">
      <alignment horizontal="left" vertical="center"/>
    </xf>
    <xf numFmtId="0" fontId="81" fillId="20" borderId="16" xfId="0" applyFont="1" applyFill="1" applyBorder="1" applyAlignment="1">
      <alignment horizontal="center" vertical="center"/>
    </xf>
    <xf numFmtId="0" fontId="92" fillId="20" borderId="31" xfId="0" applyFont="1" applyFill="1" applyBorder="1" applyAlignment="1">
      <alignment horizontal="center" vertical="center"/>
    </xf>
    <xf numFmtId="0" fontId="92" fillId="20" borderId="25" xfId="0" applyFont="1" applyFill="1" applyBorder="1" applyAlignment="1">
      <alignment horizontal="center" vertical="center"/>
    </xf>
    <xf numFmtId="0" fontId="92" fillId="0" borderId="31" xfId="0" applyNumberFormat="1" applyFont="1" applyBorder="1" applyAlignment="1">
      <alignment horizontal="center" vertical="center"/>
    </xf>
    <xf numFmtId="0" fontId="92" fillId="0" borderId="24" xfId="0" applyNumberFormat="1" applyFont="1" applyBorder="1" applyAlignment="1">
      <alignment horizontal="center" vertical="center"/>
    </xf>
    <xf numFmtId="0" fontId="92" fillId="0" borderId="25" xfId="0" applyNumberFormat="1" applyFont="1" applyBorder="1" applyAlignment="1">
      <alignment horizontal="center" vertical="center"/>
    </xf>
    <xf numFmtId="0" fontId="113" fillId="0" borderId="32" xfId="0" applyFont="1" applyBorder="1" applyAlignment="1">
      <alignment horizontal="left" vertical="center"/>
    </xf>
    <xf numFmtId="0" fontId="113" fillId="0" borderId="33" xfId="0" applyFont="1" applyBorder="1" applyAlignment="1">
      <alignment horizontal="left" vertical="center"/>
    </xf>
    <xf numFmtId="0" fontId="113" fillId="0" borderId="34" xfId="0" applyFont="1" applyBorder="1" applyAlignment="1">
      <alignment horizontal="left" vertical="center"/>
    </xf>
    <xf numFmtId="0" fontId="105" fillId="0" borderId="14" xfId="0" applyFont="1" applyBorder="1" applyAlignment="1">
      <alignment horizontal="left" vertical="center" shrinkToFit="1"/>
    </xf>
    <xf numFmtId="0" fontId="105" fillId="0" borderId="0" xfId="0" applyFont="1" applyAlignment="1">
      <alignment horizontal="left" vertical="center" shrinkToFit="1"/>
    </xf>
    <xf numFmtId="0" fontId="100" fillId="0" borderId="21" xfId="0" applyFont="1" applyBorder="1" applyAlignment="1">
      <alignment horizontal="center" vertical="center"/>
    </xf>
    <xf numFmtId="0" fontId="100" fillId="0" borderId="18" xfId="0" applyFont="1" applyBorder="1" applyAlignment="1">
      <alignment horizontal="center" vertical="center"/>
    </xf>
    <xf numFmtId="0" fontId="100" fillId="0" borderId="13" xfId="0" applyFont="1" applyBorder="1" applyAlignment="1">
      <alignment horizontal="center" vertical="center"/>
    </xf>
    <xf numFmtId="0" fontId="114" fillId="0" borderId="35" xfId="0" applyFont="1" applyBorder="1" applyAlignment="1">
      <alignment horizontal="left" vertical="top"/>
    </xf>
    <xf numFmtId="0" fontId="114" fillId="0" borderId="36" xfId="0" applyFont="1" applyBorder="1" applyAlignment="1">
      <alignment horizontal="left" vertical="top"/>
    </xf>
    <xf numFmtId="0" fontId="114" fillId="0" borderId="37" xfId="0" applyFont="1" applyBorder="1" applyAlignment="1">
      <alignment horizontal="left" vertical="top"/>
    </xf>
    <xf numFmtId="0" fontId="114" fillId="0" borderId="14" xfId="0" applyFont="1" applyBorder="1" applyAlignment="1">
      <alignment horizontal="left" vertical="top"/>
    </xf>
    <xf numFmtId="0" fontId="114" fillId="0" borderId="0" xfId="0" applyFont="1" applyAlignment="1">
      <alignment horizontal="left" vertical="top"/>
    </xf>
    <xf numFmtId="0" fontId="114" fillId="0" borderId="19" xfId="0" applyFont="1" applyBorder="1" applyAlignment="1">
      <alignment horizontal="left" vertical="top"/>
    </xf>
    <xf numFmtId="0" fontId="114" fillId="0" borderId="15" xfId="0" applyFont="1" applyBorder="1" applyAlignment="1">
      <alignment horizontal="left" vertical="top"/>
    </xf>
    <xf numFmtId="0" fontId="114" fillId="0" borderId="16" xfId="0" applyFont="1" applyBorder="1" applyAlignment="1">
      <alignment horizontal="left" vertical="top"/>
    </xf>
    <xf numFmtId="0" fontId="114" fillId="0" borderId="20" xfId="0" applyFont="1" applyBorder="1" applyAlignment="1">
      <alignment horizontal="left" vertical="top"/>
    </xf>
    <xf numFmtId="0" fontId="102" fillId="0" borderId="10" xfId="0" applyFont="1" applyBorder="1" applyAlignment="1">
      <alignment horizontal="left" vertical="top" wrapText="1"/>
    </xf>
    <xf numFmtId="0" fontId="102" fillId="0" borderId="22" xfId="0" applyFont="1" applyBorder="1" applyAlignment="1">
      <alignment horizontal="left" vertical="top" wrapText="1"/>
    </xf>
    <xf numFmtId="0" fontId="102" fillId="0" borderId="23" xfId="0" applyFont="1" applyBorder="1" applyAlignment="1">
      <alignment horizontal="left" vertical="top" wrapText="1"/>
    </xf>
    <xf numFmtId="0" fontId="102" fillId="0" borderId="14" xfId="0" applyFont="1" applyBorder="1" applyAlignment="1">
      <alignment horizontal="left" vertical="top" wrapText="1"/>
    </xf>
    <xf numFmtId="0" fontId="102" fillId="0" borderId="0" xfId="0" applyFont="1" applyAlignment="1">
      <alignment horizontal="left" vertical="top" wrapText="1"/>
    </xf>
    <xf numFmtId="0" fontId="102" fillId="0" borderId="19" xfId="0" applyFont="1" applyBorder="1" applyAlignment="1">
      <alignment horizontal="left" vertical="top" wrapText="1"/>
    </xf>
    <xf numFmtId="0" fontId="102" fillId="0" borderId="15" xfId="0" applyFont="1" applyBorder="1" applyAlignment="1">
      <alignment horizontal="left" vertical="top" wrapText="1"/>
    </xf>
    <xf numFmtId="0" fontId="102" fillId="0" borderId="16" xfId="0" applyFont="1" applyBorder="1" applyAlignment="1">
      <alignment horizontal="left" vertical="top" wrapText="1"/>
    </xf>
    <xf numFmtId="0" fontId="102" fillId="0" borderId="20" xfId="0" applyFont="1" applyBorder="1" applyAlignment="1">
      <alignment horizontal="left" vertical="top" wrapText="1"/>
    </xf>
    <xf numFmtId="0" fontId="95" fillId="20" borderId="31" xfId="0" applyFont="1" applyFill="1" applyBorder="1" applyAlignment="1">
      <alignment horizontal="center" vertical="center"/>
    </xf>
    <xf numFmtId="0" fontId="95" fillId="20" borderId="24" xfId="0" applyFont="1" applyFill="1" applyBorder="1" applyAlignment="1">
      <alignment horizontal="center" vertical="center"/>
    </xf>
    <xf numFmtId="0" fontId="95" fillId="20" borderId="25" xfId="0" applyFont="1" applyFill="1" applyBorder="1" applyAlignment="1">
      <alignment horizontal="center" vertical="center"/>
    </xf>
    <xf numFmtId="0" fontId="101" fillId="0" borderId="31" xfId="0" applyFont="1" applyBorder="1" applyAlignment="1">
      <alignment horizontal="left" vertical="center"/>
    </xf>
    <xf numFmtId="0" fontId="101" fillId="0" borderId="24" xfId="0" applyFont="1" applyBorder="1" applyAlignment="1">
      <alignment horizontal="left" vertical="center"/>
    </xf>
    <xf numFmtId="0" fontId="101" fillId="0" borderId="25" xfId="0" applyFont="1" applyBorder="1" applyAlignment="1">
      <alignment horizontal="left" vertical="center"/>
    </xf>
    <xf numFmtId="0" fontId="101" fillId="0" borderId="32" xfId="0" applyFont="1" applyBorder="1" applyAlignment="1">
      <alignment horizontal="left" vertical="center"/>
    </xf>
    <xf numFmtId="0" fontId="101" fillId="0" borderId="33" xfId="0" applyFont="1" applyBorder="1" applyAlignment="1">
      <alignment horizontal="left" vertical="center"/>
    </xf>
    <xf numFmtId="0" fontId="101" fillId="0" borderId="34" xfId="0" applyFont="1" applyBorder="1" applyAlignment="1">
      <alignment horizontal="left" vertical="center"/>
    </xf>
    <xf numFmtId="0" fontId="101" fillId="0" borderId="38" xfId="0" applyFont="1" applyBorder="1" applyAlignment="1">
      <alignment horizontal="center" vertical="center"/>
    </xf>
    <xf numFmtId="0" fontId="101" fillId="0" borderId="39" xfId="0" applyFont="1" applyBorder="1" applyAlignment="1">
      <alignment horizontal="center" vertical="center"/>
    </xf>
    <xf numFmtId="0" fontId="101" fillId="0" borderId="40" xfId="0" applyFont="1" applyBorder="1" applyAlignment="1">
      <alignment horizontal="center" vertical="center"/>
    </xf>
    <xf numFmtId="0" fontId="95" fillId="20" borderId="11" xfId="0" applyFont="1" applyFill="1" applyBorder="1" applyAlignment="1">
      <alignment horizontal="center" vertical="center"/>
    </xf>
    <xf numFmtId="0" fontId="95" fillId="34" borderId="11" xfId="0" applyFont="1" applyFill="1" applyBorder="1" applyAlignment="1">
      <alignment horizontal="center" vertical="center"/>
    </xf>
    <xf numFmtId="0" fontId="95" fillId="34" borderId="13" xfId="0" applyFont="1" applyFill="1" applyBorder="1" applyAlignment="1">
      <alignment horizontal="center" vertical="center"/>
    </xf>
    <xf numFmtId="0" fontId="94" fillId="0" borderId="0" xfId="0" applyFont="1" applyAlignment="1">
      <alignment horizontal="left" vertical="center"/>
    </xf>
    <xf numFmtId="0" fontId="96" fillId="0" borderId="31" xfId="0" applyFont="1" applyBorder="1" applyAlignment="1">
      <alignment horizontal="left" vertical="center"/>
    </xf>
    <xf numFmtId="0" fontId="96" fillId="0" borderId="24" xfId="0" applyFont="1" applyBorder="1" applyAlignment="1">
      <alignment horizontal="left" vertical="center"/>
    </xf>
    <xf numFmtId="0" fontId="96" fillId="0" borderId="25" xfId="0" applyFont="1" applyBorder="1" applyAlignment="1">
      <alignment horizontal="left" vertical="center"/>
    </xf>
    <xf numFmtId="0" fontId="102" fillId="20" borderId="31" xfId="0" applyFont="1" applyFill="1" applyBorder="1" applyAlignment="1">
      <alignment horizontal="center" vertical="center"/>
    </xf>
    <xf numFmtId="0" fontId="102" fillId="20" borderId="24" xfId="0" applyFont="1" applyFill="1" applyBorder="1" applyAlignment="1">
      <alignment horizontal="center" vertical="center"/>
    </xf>
    <xf numFmtId="0" fontId="9" fillId="0" borderId="0" xfId="0" applyFont="1" applyAlignment="1">
      <alignment horizontal="center" vertical="center"/>
    </xf>
    <xf numFmtId="0" fontId="115"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6">
    <dxf>
      <font>
        <b/>
        <i val="0"/>
        <strike val="0"/>
        <color theme="3"/>
      </font>
      <fill>
        <patternFill patternType="none">
          <bgColor indexed="65"/>
        </patternFill>
      </fill>
    </dxf>
    <dxf>
      <font>
        <b/>
        <i val="0"/>
        <color theme="3"/>
      </font>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color theme="3"/>
      </font>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dxf>
    <dxf>
      <font>
        <b/>
        <i val="0"/>
        <strike val="0"/>
        <color theme="3"/>
      </font>
      <fill>
        <patternFill patternType="none">
          <bgColor indexed="65"/>
        </patternFill>
      </fill>
      <border/>
    </dxf>
    <dxf>
      <font>
        <b/>
        <i val="0"/>
        <color theme="3"/>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2</xdr:row>
      <xdr:rowOff>0</xdr:rowOff>
    </xdr:from>
    <xdr:to>
      <xdr:col>18</xdr:col>
      <xdr:colOff>0</xdr:colOff>
      <xdr:row>6</xdr:row>
      <xdr:rowOff>0</xdr:rowOff>
    </xdr:to>
    <xdr:sp>
      <xdr:nvSpPr>
        <xdr:cNvPr id="1" name="テキスト ボックス 1"/>
        <xdr:cNvSpPr txBox="1">
          <a:spLocks noChangeArrowheads="1"/>
        </xdr:cNvSpPr>
      </xdr:nvSpPr>
      <xdr:spPr>
        <a:xfrm>
          <a:off x="10925175" y="514350"/>
          <a:ext cx="2190750" cy="108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ロシアは対象国から除外しております（</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システムの都合により、データ上には「ロシア」を残しております）</a:t>
          </a:r>
        </a:p>
      </xdr:txBody>
    </xdr:sp>
    <xdr:clientData/>
  </xdr:twoCellAnchor>
  <xdr:twoCellAnchor>
    <xdr:from>
      <xdr:col>13</xdr:col>
      <xdr:colOff>123825</xdr:colOff>
      <xdr:row>3</xdr:row>
      <xdr:rowOff>0</xdr:rowOff>
    </xdr:from>
    <xdr:to>
      <xdr:col>14</xdr:col>
      <xdr:colOff>19050</xdr:colOff>
      <xdr:row>5</xdr:row>
      <xdr:rowOff>0</xdr:rowOff>
    </xdr:to>
    <xdr:sp>
      <xdr:nvSpPr>
        <xdr:cNvPr id="2" name="矢印: 右 4"/>
        <xdr:cNvSpPr>
          <a:spLocks/>
        </xdr:cNvSpPr>
      </xdr:nvSpPr>
      <xdr:spPr>
        <a:xfrm>
          <a:off x="10239375" y="695325"/>
          <a:ext cx="495300" cy="571500"/>
        </a:xfrm>
        <a:prstGeom prst="rightArrow">
          <a:avLst>
            <a:gd name="adj" fmla="val 0"/>
          </a:avLst>
        </a:prstGeom>
        <a:solidFill>
          <a:srgbClr val="CCFEFF"/>
        </a:solidFill>
        <a:ln w="25400" cmpd="sng">
          <a:solidFill>
            <a:srgbClr val="95BB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36</xdr:row>
      <xdr:rowOff>219075</xdr:rowOff>
    </xdr:from>
    <xdr:to>
      <xdr:col>10</xdr:col>
      <xdr:colOff>438150</xdr:colOff>
      <xdr:row>46</xdr:row>
      <xdr:rowOff>0</xdr:rowOff>
    </xdr:to>
    <xdr:sp>
      <xdr:nvSpPr>
        <xdr:cNvPr id="1" name="角丸四角形 1"/>
        <xdr:cNvSpPr>
          <a:spLocks/>
        </xdr:cNvSpPr>
      </xdr:nvSpPr>
      <xdr:spPr>
        <a:xfrm>
          <a:off x="3752850" y="7391400"/>
          <a:ext cx="5162550" cy="1619250"/>
        </a:xfrm>
        <a:prstGeom prst="roundRect">
          <a:avLst/>
        </a:prstGeom>
        <a:solidFill>
          <a:srgbClr val="FFFFFF"/>
        </a:solidFill>
        <a:ln w="19050" cmpd="sng">
          <a:solidFill>
            <a:srgbClr val="000000"/>
          </a:solidFill>
          <a:headEnd type="none"/>
          <a:tailEnd type="none"/>
        </a:ln>
      </xdr:spPr>
      <xdr:txBody>
        <a:bodyPr vertOverflow="clip" wrap="square" lIns="18288" tIns="0" rIns="0" bIns="0" anchor="ctr"/>
        <a:p>
          <a:pPr algn="l">
            <a:defRPr/>
          </a:pP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合計額＝支出の部</a:t>
          </a:r>
          <a:r>
            <a:rPr lang="en-US" cap="none" sz="1100" b="1" i="0" u="none" baseline="0">
              <a:solidFill>
                <a:srgbClr val="000000"/>
              </a:solidFill>
            </a:rPr>
            <a:t> </a:t>
          </a:r>
          <a:r>
            <a:rPr lang="en-US" cap="none" sz="1100" b="1" i="0" u="none" baseline="0">
              <a:solidFill>
                <a:srgbClr val="000000"/>
              </a:solidFill>
            </a:rPr>
            <a:t>合計額、</a:t>
          </a:r>
          <a:r>
            <a:rPr lang="en-US" cap="none" sz="1100" b="1" i="0" u="none" baseline="0">
              <a:solidFill>
                <a:srgbClr val="000000"/>
              </a:solidFill>
            </a:rPr>
            <a:t>
</a:t>
          </a:r>
          <a:r>
            <a:rPr lang="en-US" cap="none" sz="1100" b="1" i="0" u="none" baseline="0">
              <a:solidFill>
                <a:srgbClr val="000000"/>
              </a:solidFill>
            </a:rPr>
            <a:t>収入の部</a:t>
          </a:r>
          <a:r>
            <a:rPr lang="en-US" cap="none" sz="1100" b="1" i="0" u="none" baseline="0">
              <a:solidFill>
                <a:srgbClr val="000000"/>
              </a:solidFill>
            </a:rPr>
            <a:t> </a:t>
          </a:r>
          <a:r>
            <a:rPr lang="en-US" cap="none" sz="1100" b="1" i="0" u="none" baseline="0">
              <a:solidFill>
                <a:srgbClr val="000000"/>
              </a:solidFill>
            </a:rPr>
            <a:t>委託金＝支出の部</a:t>
          </a:r>
          <a:r>
            <a:rPr lang="en-US" cap="none" sz="1100" b="1" i="0" u="none" baseline="0">
              <a:solidFill>
                <a:srgbClr val="000000"/>
              </a:solidFill>
            </a:rPr>
            <a:t> </a:t>
          </a:r>
          <a:r>
            <a:rPr lang="en-US" cap="none" sz="1100" b="1" i="0" u="none" baseline="0">
              <a:solidFill>
                <a:srgbClr val="000000"/>
              </a:solidFill>
            </a:rPr>
            <a:t>内委託金対象経費の合計　とすること</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予算書提出後の科目間の流用については、必要に応じ実施できる。</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委託対象経費以外の科目・項目については記載不要（事業実施団体・参加者の負担とする）</a:t>
          </a:r>
          <a:r>
            <a:rPr lang="en-US" cap="none" sz="1100" b="1" i="0" u="none" baseline="0">
              <a:solidFill>
                <a:srgbClr val="000000"/>
              </a:solidFill>
            </a:rPr>
            <a:t>
</a:t>
          </a:r>
          <a:r>
            <a:rPr lang="en-US" cap="none" sz="1100" b="1" i="0" u="none" baseline="0">
              <a:solidFill>
                <a:srgbClr val="000000"/>
              </a:solidFill>
            </a:rPr>
            <a:t>対象科目の見積書に対象外となる項目がある場合のみ記載すること。</a:t>
          </a:r>
          <a:r>
            <a:rPr lang="en-US" cap="none" sz="1100" b="1" i="0" u="none" baseline="0">
              <a:solidFill>
                <a:srgbClr val="000000"/>
              </a:solidFill>
            </a:rPr>
            <a:t>
</a:t>
          </a:r>
          <a:r>
            <a:rPr lang="en-US" cap="none" sz="1100" b="1" i="0" u="sng" baseline="0">
              <a:solidFill>
                <a:srgbClr val="000000"/>
              </a:solidFill>
            </a:rPr>
            <a:t>※</a:t>
          </a:r>
          <a:r>
            <a:rPr lang="en-US" cap="none" sz="1100" b="1" i="0" u="sng" baseline="0">
              <a:solidFill>
                <a:srgbClr val="000000"/>
              </a:solidFill>
            </a:rPr>
            <a:t>記入方法については、別シート</a:t>
          </a:r>
          <a:r>
            <a:rPr lang="en-US" cap="none" sz="1100" b="1" i="0" u="sng" baseline="0">
              <a:solidFill>
                <a:srgbClr val="000000"/>
              </a:solidFill>
            </a:rPr>
            <a:t>「</a:t>
          </a:r>
          <a:r>
            <a:rPr lang="en-US" cap="none" sz="1100" b="1" i="0" u="sng" baseline="0">
              <a:solidFill>
                <a:srgbClr val="FF0000"/>
              </a:solidFill>
            </a:rPr>
            <a:t>＜</a:t>
          </a:r>
          <a:r>
            <a:rPr lang="en-US" cap="none" sz="1100" b="1" i="0" u="sng" baseline="0">
              <a:solidFill>
                <a:srgbClr val="FF0000"/>
              </a:solidFill>
            </a:rPr>
            <a:t>記入</a:t>
          </a:r>
          <a:r>
            <a:rPr lang="en-US" cap="none" sz="1100" b="1" i="0" u="sng" baseline="0">
              <a:solidFill>
                <a:srgbClr val="FF0000"/>
              </a:solidFill>
            </a:rPr>
            <a:t>例＞派遣</a:t>
          </a:r>
          <a:r>
            <a:rPr lang="en-US" cap="none" sz="1100" b="1" i="0" u="sng" baseline="0">
              <a:solidFill>
                <a:srgbClr val="000000"/>
              </a:solidFill>
            </a:rPr>
            <a:t>」</a:t>
          </a:r>
          <a:r>
            <a:rPr lang="en-US" cap="none" sz="1100" b="1" i="0" u="sng" baseline="0">
              <a:solidFill>
                <a:srgbClr val="000000"/>
              </a:solidFill>
            </a:rPr>
            <a:t>を参照すること</a:t>
          </a:r>
          <a:r>
            <a:rPr lang="en-US" cap="none" sz="1100" b="1" i="0" u="sng" baseline="0">
              <a:solidFill>
                <a:srgbClr val="000000"/>
              </a:solidFill>
            </a:rPr>
            <a:t>
</a:t>
          </a:r>
        </a:p>
      </xdr:txBody>
    </xdr:sp>
    <xdr:clientData/>
  </xdr:twoCellAnchor>
  <xdr:twoCellAnchor>
    <xdr:from>
      <xdr:col>14</xdr:col>
      <xdr:colOff>485775</xdr:colOff>
      <xdr:row>2</xdr:row>
      <xdr:rowOff>9525</xdr:rowOff>
    </xdr:from>
    <xdr:to>
      <xdr:col>18</xdr:col>
      <xdr:colOff>104775</xdr:colOff>
      <xdr:row>6</xdr:row>
      <xdr:rowOff>0</xdr:rowOff>
    </xdr:to>
    <xdr:sp>
      <xdr:nvSpPr>
        <xdr:cNvPr id="2" name="テキスト ボックス 2"/>
        <xdr:cNvSpPr txBox="1">
          <a:spLocks noChangeArrowheads="1"/>
        </xdr:cNvSpPr>
      </xdr:nvSpPr>
      <xdr:spPr>
        <a:xfrm>
          <a:off x="10972800" y="523875"/>
          <a:ext cx="2019300" cy="1076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ロシアは対象国から除外しております（</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システムの都合により、データ上には「ロシア」を残しております）</a:t>
          </a:r>
        </a:p>
      </xdr:txBody>
    </xdr:sp>
    <xdr:clientData/>
  </xdr:twoCellAnchor>
  <xdr:twoCellAnchor>
    <xdr:from>
      <xdr:col>13</xdr:col>
      <xdr:colOff>400050</xdr:colOff>
      <xdr:row>3</xdr:row>
      <xdr:rowOff>0</xdr:rowOff>
    </xdr:from>
    <xdr:to>
      <xdr:col>14</xdr:col>
      <xdr:colOff>295275</xdr:colOff>
      <xdr:row>5</xdr:row>
      <xdr:rowOff>0</xdr:rowOff>
    </xdr:to>
    <xdr:sp>
      <xdr:nvSpPr>
        <xdr:cNvPr id="3" name="矢印: 右 3"/>
        <xdr:cNvSpPr>
          <a:spLocks/>
        </xdr:cNvSpPr>
      </xdr:nvSpPr>
      <xdr:spPr>
        <a:xfrm>
          <a:off x="10287000" y="695325"/>
          <a:ext cx="495300" cy="571500"/>
        </a:xfrm>
        <a:prstGeom prst="rightArrow">
          <a:avLst>
            <a:gd name="adj" fmla="val 0"/>
          </a:avLst>
        </a:prstGeom>
        <a:solidFill>
          <a:srgbClr val="CCFEFF"/>
        </a:solidFill>
        <a:ln w="25400" cmpd="sng">
          <a:solidFill>
            <a:srgbClr val="95BB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381000</xdr:colOff>
      <xdr:row>1</xdr:row>
      <xdr:rowOff>247650</xdr:rowOff>
    </xdr:from>
    <xdr:to>
      <xdr:col>17</xdr:col>
      <xdr:colOff>590550</xdr:colOff>
      <xdr:row>6</xdr:row>
      <xdr:rowOff>9525</xdr:rowOff>
    </xdr:to>
    <xdr:sp>
      <xdr:nvSpPr>
        <xdr:cNvPr id="1" name="テキスト ボックス 1"/>
        <xdr:cNvSpPr txBox="1">
          <a:spLocks noChangeArrowheads="1"/>
        </xdr:cNvSpPr>
      </xdr:nvSpPr>
      <xdr:spPr>
        <a:xfrm>
          <a:off x="13296900" y="504825"/>
          <a:ext cx="2009775"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ロシアは対象国から除外しております（</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システムの都合により、データ上には「ロシア」を残しております）</a:t>
          </a:r>
        </a:p>
      </xdr:txBody>
    </xdr:sp>
    <xdr:clientData/>
  </xdr:twoCellAnchor>
  <xdr:twoCellAnchor>
    <xdr:from>
      <xdr:col>13</xdr:col>
      <xdr:colOff>285750</xdr:colOff>
      <xdr:row>3</xdr:row>
      <xdr:rowOff>0</xdr:rowOff>
    </xdr:from>
    <xdr:to>
      <xdr:col>14</xdr:col>
      <xdr:colOff>190500</xdr:colOff>
      <xdr:row>5</xdr:row>
      <xdr:rowOff>228600</xdr:rowOff>
    </xdr:to>
    <xdr:sp>
      <xdr:nvSpPr>
        <xdr:cNvPr id="2" name="矢印: 右 2"/>
        <xdr:cNvSpPr>
          <a:spLocks/>
        </xdr:cNvSpPr>
      </xdr:nvSpPr>
      <xdr:spPr>
        <a:xfrm>
          <a:off x="12601575" y="695325"/>
          <a:ext cx="504825" cy="714375"/>
        </a:xfrm>
        <a:prstGeom prst="rightArrow">
          <a:avLst>
            <a:gd name="adj" fmla="val 0"/>
          </a:avLst>
        </a:prstGeom>
        <a:solidFill>
          <a:srgbClr val="CCFEFF"/>
        </a:solidFill>
        <a:ln w="25400" cmpd="sng">
          <a:solidFill>
            <a:srgbClr val="95BB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438150</xdr:colOff>
      <xdr:row>2</xdr:row>
      <xdr:rowOff>0</xdr:rowOff>
    </xdr:from>
    <xdr:to>
      <xdr:col>18</xdr:col>
      <xdr:colOff>66675</xdr:colOff>
      <xdr:row>6</xdr:row>
      <xdr:rowOff>0</xdr:rowOff>
    </xdr:to>
    <xdr:sp>
      <xdr:nvSpPr>
        <xdr:cNvPr id="1" name="テキスト ボックス 1"/>
        <xdr:cNvSpPr txBox="1">
          <a:spLocks noChangeArrowheads="1"/>
        </xdr:cNvSpPr>
      </xdr:nvSpPr>
      <xdr:spPr>
        <a:xfrm>
          <a:off x="13192125" y="514350"/>
          <a:ext cx="2028825"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ロシアは対象国から除外しております（</a:t>
          </a:r>
          <a:r>
            <a:rPr lang="en-US" cap="none" sz="1200" b="1" i="0" u="none" baseline="0">
              <a:solidFill>
                <a:srgbClr val="000000"/>
              </a:solidFill>
              <a:latin typeface="Calibri"/>
              <a:ea typeface="Calibri"/>
              <a:cs typeface="Calibri"/>
            </a:rPr>
            <a:t>※</a:t>
          </a:r>
          <a:r>
            <a:rPr lang="en-US" cap="none" sz="1200" b="1" i="0" u="none" baseline="0">
              <a:solidFill>
                <a:srgbClr val="000000"/>
              </a:solidFill>
              <a:latin typeface="ＭＳ Ｐゴシック"/>
              <a:ea typeface="ＭＳ Ｐゴシック"/>
              <a:cs typeface="ＭＳ Ｐゴシック"/>
            </a:rPr>
            <a:t>システムの都合により、データ上には「ロシア」を残しております）</a:t>
          </a:r>
        </a:p>
      </xdr:txBody>
    </xdr:sp>
    <xdr:clientData/>
  </xdr:twoCellAnchor>
  <xdr:twoCellAnchor>
    <xdr:from>
      <xdr:col>13</xdr:col>
      <xdr:colOff>333375</xdr:colOff>
      <xdr:row>3</xdr:row>
      <xdr:rowOff>0</xdr:rowOff>
    </xdr:from>
    <xdr:to>
      <xdr:col>14</xdr:col>
      <xdr:colOff>238125</xdr:colOff>
      <xdr:row>5</xdr:row>
      <xdr:rowOff>247650</xdr:rowOff>
    </xdr:to>
    <xdr:sp>
      <xdr:nvSpPr>
        <xdr:cNvPr id="2" name="矢印: 右 2"/>
        <xdr:cNvSpPr>
          <a:spLocks/>
        </xdr:cNvSpPr>
      </xdr:nvSpPr>
      <xdr:spPr>
        <a:xfrm>
          <a:off x="12487275" y="695325"/>
          <a:ext cx="504825" cy="733425"/>
        </a:xfrm>
        <a:prstGeom prst="rightArrow">
          <a:avLst>
            <a:gd name="adj" fmla="val 0"/>
          </a:avLst>
        </a:prstGeom>
        <a:solidFill>
          <a:srgbClr val="CCFEFF"/>
        </a:solidFill>
        <a:ln w="25400" cmpd="sng">
          <a:solidFill>
            <a:srgbClr val="95BB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3\&#22269;&#38555;\&#9733;&#32076;&#29702;&#20966;&#29702;&#38306;&#20418;&#26360;&#39006;\06&#12288;&#22320;&#22495;&#20132;&#27969;\2021&#65295;&#20196;&#21644;&#65299;&#24180;\02&#12288;&#26360;&#39006;&#27096;&#24335;\03&#12288;&#21454;&#25903;&#20104;&#31639;&#26360;&#12539;&#27770;&#31639;&#26360;\05-2&#12288;&#21454;&#25903;&#20104;&#31639;&#12539;&#27770;&#31639;&#26360;&#12298;&#27096;&#24335;&#12299;&#65288;&#21463;&#20837;&#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例≫受入予算"/>
      <sheetName val="受入予算"/>
      <sheetName val="≪例≫受入決算"/>
      <sheetName val="受入決算"/>
      <sheetName val="リスト"/>
    </sheetNames>
    <sheetDataSet>
      <sheetData sheetId="4">
        <row r="2">
          <cell r="A2" t="str">
            <v>韓国</v>
          </cell>
        </row>
        <row r="3">
          <cell r="A3" t="str">
            <v>中国</v>
          </cell>
        </row>
        <row r="4">
          <cell r="A4" t="str">
            <v>ロシア</v>
          </cell>
        </row>
      </sheetData>
    </sheetDataSet>
  </externalBook>
</externalLink>
</file>

<file path=xl/theme/theme1.xml><?xml version="1.0" encoding="utf-8"?>
<a:theme xmlns:a="http://schemas.openxmlformats.org/drawingml/2006/main" name="Office Theme">
  <a:themeElements>
    <a:clrScheme name="Joe">
      <a:dk1>
        <a:sysClr val="windowText" lastClr="000000"/>
      </a:dk1>
      <a:lt1>
        <a:sysClr val="window" lastClr="FFFFFF"/>
      </a:lt1>
      <a:dk2>
        <a:srgbClr val="FF0000"/>
      </a:dk2>
      <a:lt2>
        <a:srgbClr val="0000FF"/>
      </a:lt2>
      <a:accent1>
        <a:srgbClr val="CCFEFF"/>
      </a:accent1>
      <a:accent2>
        <a:srgbClr val="FEFF99"/>
      </a:accent2>
      <a:accent3>
        <a:srgbClr val="FFCCFF"/>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M46"/>
  <sheetViews>
    <sheetView tabSelected="1" view="pageBreakPreview" zoomScaleNormal="70" zoomScaleSheetLayoutView="100" zoomScalePageLayoutView="40" workbookViewId="0" topLeftCell="B1">
      <selection activeCell="D22" sqref="D22"/>
    </sheetView>
  </sheetViews>
  <sheetFormatPr defaultColWidth="9.140625" defaultRowHeight="15"/>
  <cols>
    <col min="1" max="1" width="2.421875" style="22" customWidth="1"/>
    <col min="2" max="2" width="17.421875" style="55" bestFit="1" customWidth="1"/>
    <col min="3" max="3" width="36.00390625" style="22" customWidth="1"/>
    <col min="4" max="4" width="17.28125" style="22" bestFit="1" customWidth="1"/>
    <col min="5" max="5" width="7.28125" style="22" bestFit="1" customWidth="1"/>
    <col min="6" max="6" width="21.28125" style="2" customWidth="1"/>
    <col min="7" max="7" width="7.421875" style="2" bestFit="1" customWidth="1"/>
    <col min="8" max="8" width="11.421875" style="22" bestFit="1" customWidth="1"/>
    <col min="9" max="9" width="6.00390625" style="22" bestFit="1" customWidth="1"/>
    <col min="10" max="10" width="4.00390625" style="22" bestFit="1" customWidth="1"/>
    <col min="11" max="11" width="6.57421875" style="22" customWidth="1"/>
    <col min="12" max="12" width="12.00390625" style="22" bestFit="1" customWidth="1"/>
    <col min="13" max="13" width="2.57421875" style="22" customWidth="1"/>
    <col min="14" max="16384" width="9.00390625" style="22" customWidth="1"/>
  </cols>
  <sheetData>
    <row r="1" spans="2:13" s="94" customFormat="1" ht="20.25">
      <c r="B1" s="231" t="s">
        <v>72</v>
      </c>
      <c r="C1" s="231"/>
      <c r="D1" s="231"/>
      <c r="E1" s="231"/>
      <c r="F1" s="231"/>
      <c r="G1" s="231"/>
      <c r="H1" s="231"/>
      <c r="I1" s="231"/>
      <c r="J1" s="231"/>
      <c r="K1" s="231"/>
      <c r="L1" s="231"/>
      <c r="M1" s="231"/>
    </row>
    <row r="2" spans="2:13" s="94" customFormat="1" ht="20.25">
      <c r="B2" s="231" t="str">
        <f>'派遣'!B2</f>
        <v>令和6年度地域交流（都道府県・市区町村交流）</v>
      </c>
      <c r="C2" s="231"/>
      <c r="D2" s="231"/>
      <c r="E2" s="231"/>
      <c r="F2" s="231"/>
      <c r="G2" s="231"/>
      <c r="H2" s="231"/>
      <c r="I2" s="231"/>
      <c r="J2" s="231"/>
      <c r="K2" s="231"/>
      <c r="L2" s="231"/>
      <c r="M2" s="231"/>
    </row>
    <row r="3" spans="2:12" ht="14.25">
      <c r="B3" s="76"/>
      <c r="C3" s="76"/>
      <c r="D3" s="76"/>
      <c r="E3" s="76"/>
      <c r="F3" s="76"/>
      <c r="G3" s="76"/>
      <c r="H3" s="76"/>
      <c r="I3" s="76"/>
      <c r="J3" s="76"/>
      <c r="K3" s="76"/>
      <c r="L3" s="76"/>
    </row>
    <row r="4" spans="2:12" s="85" customFormat="1" ht="30.75" customHeight="1">
      <c r="B4" s="90" t="s">
        <v>40</v>
      </c>
      <c r="C4" s="206" t="s">
        <v>21</v>
      </c>
      <c r="D4" s="207"/>
      <c r="E4" s="207"/>
      <c r="F4" s="208"/>
      <c r="G4" s="250" t="s">
        <v>43</v>
      </c>
      <c r="H4" s="251"/>
      <c r="I4" s="252" t="s">
        <v>44</v>
      </c>
      <c r="J4" s="253"/>
      <c r="K4" s="253"/>
      <c r="L4" s="254"/>
    </row>
    <row r="5" spans="2:12" s="83" customFormat="1" ht="14.25">
      <c r="B5" s="75" t="s">
        <v>69</v>
      </c>
      <c r="C5" s="82"/>
      <c r="D5" s="84"/>
      <c r="E5" s="84"/>
      <c r="F5" s="75"/>
      <c r="G5" s="75"/>
      <c r="H5" s="75"/>
      <c r="I5" s="75"/>
      <c r="J5" s="75"/>
      <c r="K5" s="75"/>
      <c r="L5" s="75"/>
    </row>
    <row r="6" spans="2:12" ht="26.25">
      <c r="B6" s="232" t="s">
        <v>35</v>
      </c>
      <c r="C6" s="233"/>
      <c r="D6" s="233"/>
      <c r="E6" s="233"/>
      <c r="F6" s="233"/>
      <c r="G6" s="233"/>
      <c r="H6" s="233"/>
      <c r="I6" s="233"/>
      <c r="J6" s="233"/>
      <c r="K6" s="233"/>
      <c r="L6" s="233"/>
    </row>
    <row r="7" ht="14.25"/>
    <row r="8" ht="18">
      <c r="B8" s="51" t="s">
        <v>22</v>
      </c>
    </row>
    <row r="9" spans="2:12" ht="14.25">
      <c r="B9" s="72" t="s">
        <v>0</v>
      </c>
      <c r="C9" s="72" t="s">
        <v>1</v>
      </c>
      <c r="D9" s="218" t="s">
        <v>7</v>
      </c>
      <c r="E9" s="219"/>
      <c r="F9" s="219"/>
      <c r="G9" s="219"/>
      <c r="H9" s="219"/>
      <c r="I9" s="219"/>
      <c r="J9" s="219"/>
      <c r="K9" s="219"/>
      <c r="L9" s="220"/>
    </row>
    <row r="10" spans="2:12" ht="14.25">
      <c r="B10" s="4" t="s">
        <v>5</v>
      </c>
      <c r="C10" s="23">
        <f>C36</f>
        <v>1000000</v>
      </c>
      <c r="D10" s="221" t="s">
        <v>70</v>
      </c>
      <c r="E10" s="222"/>
      <c r="F10" s="222"/>
      <c r="G10" s="222"/>
      <c r="H10" s="222"/>
      <c r="I10" s="222"/>
      <c r="J10" s="222"/>
      <c r="K10" s="222"/>
      <c r="L10" s="223"/>
    </row>
    <row r="11" spans="2:12" ht="15" thickBot="1">
      <c r="B11" s="5" t="s">
        <v>6</v>
      </c>
      <c r="C11" s="24">
        <f>C37</f>
        <v>259000</v>
      </c>
      <c r="D11" s="224" t="s">
        <v>41</v>
      </c>
      <c r="E11" s="225"/>
      <c r="F11" s="225"/>
      <c r="G11" s="225"/>
      <c r="H11" s="225"/>
      <c r="I11" s="225"/>
      <c r="J11" s="225"/>
      <c r="K11" s="225"/>
      <c r="L11" s="226"/>
    </row>
    <row r="12" spans="2:12" ht="15" thickTop="1">
      <c r="B12" s="56" t="s">
        <v>14</v>
      </c>
      <c r="C12" s="25">
        <f>SUM(C35)</f>
        <v>1259000</v>
      </c>
      <c r="D12" s="227"/>
      <c r="E12" s="228"/>
      <c r="F12" s="228"/>
      <c r="G12" s="228"/>
      <c r="H12" s="228"/>
      <c r="I12" s="228"/>
      <c r="J12" s="228"/>
      <c r="K12" s="228"/>
      <c r="L12" s="229"/>
    </row>
    <row r="13" ht="14.25"/>
    <row r="14" ht="14.25"/>
    <row r="15" ht="14.25"/>
    <row r="16" spans="2:12" ht="18">
      <c r="B16" s="51" t="s">
        <v>23</v>
      </c>
      <c r="C16" s="22" t="s">
        <v>38</v>
      </c>
      <c r="F16" s="70"/>
      <c r="G16" s="70"/>
      <c r="H16" s="69"/>
      <c r="I16" s="69"/>
      <c r="J16" s="69"/>
      <c r="K16" s="69"/>
      <c r="L16" s="70"/>
    </row>
    <row r="17" spans="2:12" ht="14.25">
      <c r="B17" s="230" t="s">
        <v>0</v>
      </c>
      <c r="C17" s="230" t="s">
        <v>1</v>
      </c>
      <c r="D17" s="230" t="s">
        <v>39</v>
      </c>
      <c r="E17" s="230"/>
      <c r="F17" s="230"/>
      <c r="G17" s="230"/>
      <c r="H17" s="230"/>
      <c r="I17" s="230"/>
      <c r="J17" s="230"/>
      <c r="K17" s="230"/>
      <c r="L17" s="230"/>
    </row>
    <row r="18" spans="2:12" ht="14.25">
      <c r="B18" s="230"/>
      <c r="C18" s="230"/>
      <c r="D18" s="219" t="s">
        <v>7</v>
      </c>
      <c r="E18" s="219"/>
      <c r="F18" s="219"/>
      <c r="G18" s="77"/>
      <c r="H18" s="71" t="s">
        <v>2</v>
      </c>
      <c r="I18" s="68"/>
      <c r="J18" s="249" t="s">
        <v>3</v>
      </c>
      <c r="K18" s="249"/>
      <c r="L18" s="78" t="s">
        <v>4</v>
      </c>
    </row>
    <row r="19" spans="2:12" ht="14.25">
      <c r="B19" s="7" t="s">
        <v>25</v>
      </c>
      <c r="C19" s="52">
        <f>SUM(L21,L25)</f>
        <v>1220000</v>
      </c>
      <c r="D19" s="86" t="s">
        <v>51</v>
      </c>
      <c r="E19" s="81" t="s">
        <v>62</v>
      </c>
      <c r="F19" s="88" t="str">
        <f>IF(COUNTIF(国名,I4)&gt;0,VLOOKUP($I$4,金額上限リスト,2,FALSE),"対象国を選択してください")</f>
        <v>50,000円×20名</v>
      </c>
      <c r="G19" s="73"/>
      <c r="H19" s="73"/>
      <c r="I19" s="73"/>
      <c r="J19" s="73"/>
      <c r="K19" s="73"/>
      <c r="L19" s="74"/>
    </row>
    <row r="20" spans="2:12" ht="14.25">
      <c r="B20" s="8"/>
      <c r="C20" s="26">
        <f>SUM(L22,L26)</f>
        <v>1000000</v>
      </c>
      <c r="D20" s="234" t="s">
        <v>17</v>
      </c>
      <c r="E20" s="235"/>
      <c r="F20" s="235"/>
      <c r="G20" s="235"/>
      <c r="H20" s="235"/>
      <c r="I20" s="235"/>
      <c r="J20" s="235"/>
      <c r="K20" s="235"/>
      <c r="L20" s="236"/>
    </row>
    <row r="21" spans="2:12" ht="14.25">
      <c r="B21" s="8"/>
      <c r="C21" s="27">
        <f>C19-C20</f>
        <v>220000</v>
      </c>
      <c r="D21" s="28"/>
      <c r="E21" s="28"/>
      <c r="F21" s="9"/>
      <c r="G21" s="10" t="s">
        <v>15</v>
      </c>
      <c r="H21" s="29">
        <v>55000</v>
      </c>
      <c r="I21" s="11" t="s">
        <v>8</v>
      </c>
      <c r="J21" s="30">
        <v>4</v>
      </c>
      <c r="K21" s="30" t="s">
        <v>9</v>
      </c>
      <c r="L21" s="31">
        <f>H21*J21</f>
        <v>220000</v>
      </c>
    </row>
    <row r="22" spans="2:12" ht="14.25">
      <c r="B22" s="8"/>
      <c r="C22" s="32"/>
      <c r="D22" s="12"/>
      <c r="E22" s="12"/>
      <c r="F22" s="13" t="s">
        <v>18</v>
      </c>
      <c r="G22" s="13"/>
      <c r="H22" s="33">
        <v>50000</v>
      </c>
      <c r="I22" s="14" t="s">
        <v>8</v>
      </c>
      <c r="J22" s="34">
        <v>2</v>
      </c>
      <c r="K22" s="34" t="s">
        <v>9</v>
      </c>
      <c r="L22" s="35">
        <f>H22*J22</f>
        <v>100000</v>
      </c>
    </row>
    <row r="23" spans="2:12" ht="14.25">
      <c r="B23" s="8"/>
      <c r="C23" s="32"/>
      <c r="D23" s="12"/>
      <c r="E23" s="12"/>
      <c r="F23" s="15"/>
      <c r="G23" s="15"/>
      <c r="H23" s="36"/>
      <c r="I23" s="16"/>
      <c r="J23" s="37"/>
      <c r="K23" s="37"/>
      <c r="L23" s="38"/>
    </row>
    <row r="24" spans="2:12" ht="14.25">
      <c r="B24" s="8"/>
      <c r="C24" s="32"/>
      <c r="D24" s="12"/>
      <c r="E24" s="12"/>
      <c r="F24" s="15"/>
      <c r="G24" s="15"/>
      <c r="H24" s="36"/>
      <c r="I24" s="16"/>
      <c r="J24" s="37"/>
      <c r="K24" s="37"/>
      <c r="L24" s="38"/>
    </row>
    <row r="25" spans="2:13" ht="14.25">
      <c r="B25" s="8"/>
      <c r="C25" s="32"/>
      <c r="D25" s="39"/>
      <c r="E25" s="39"/>
      <c r="F25" s="17"/>
      <c r="G25" s="10" t="s">
        <v>16</v>
      </c>
      <c r="H25" s="29">
        <v>50000</v>
      </c>
      <c r="I25" s="18" t="s">
        <v>8</v>
      </c>
      <c r="J25" s="40">
        <v>20</v>
      </c>
      <c r="K25" s="40" t="s">
        <v>9</v>
      </c>
      <c r="L25" s="41">
        <f>H25*J25</f>
        <v>1000000</v>
      </c>
      <c r="M25" s="42"/>
    </row>
    <row r="26" spans="2:12" ht="14.25">
      <c r="B26" s="8"/>
      <c r="C26" s="32"/>
      <c r="D26" s="12"/>
      <c r="E26" s="12"/>
      <c r="F26" s="13" t="s">
        <v>18</v>
      </c>
      <c r="G26" s="13"/>
      <c r="H26" s="33">
        <v>50000</v>
      </c>
      <c r="I26" s="14" t="s">
        <v>8</v>
      </c>
      <c r="J26" s="34">
        <v>18</v>
      </c>
      <c r="K26" s="34" t="s">
        <v>9</v>
      </c>
      <c r="L26" s="35">
        <f>H26*J26</f>
        <v>900000</v>
      </c>
    </row>
    <row r="27" spans="2:12" ht="14.25">
      <c r="B27" s="8"/>
      <c r="C27" s="32"/>
      <c r="D27" s="12"/>
      <c r="E27" s="12"/>
      <c r="F27" s="15"/>
      <c r="G27" s="15"/>
      <c r="H27" s="36"/>
      <c r="I27" s="16"/>
      <c r="J27" s="37"/>
      <c r="K27" s="37"/>
      <c r="L27" s="38"/>
    </row>
    <row r="28" spans="2:12" ht="14.25">
      <c r="B28" s="7" t="s">
        <v>30</v>
      </c>
      <c r="C28" s="63">
        <f>SUM(L30,L33)</f>
        <v>39000</v>
      </c>
      <c r="D28" s="62" t="s">
        <v>31</v>
      </c>
      <c r="E28" s="62"/>
      <c r="F28" s="57"/>
      <c r="G28" s="57"/>
      <c r="H28" s="58"/>
      <c r="I28" s="59"/>
      <c r="J28" s="60"/>
      <c r="K28" s="60"/>
      <c r="L28" s="61"/>
    </row>
    <row r="29" spans="2:12" ht="14.25">
      <c r="B29" s="8"/>
      <c r="C29" s="27">
        <f>C28</f>
        <v>39000</v>
      </c>
      <c r="D29" s="53" t="s">
        <v>32</v>
      </c>
      <c r="E29" s="53"/>
      <c r="F29" s="15"/>
      <c r="G29" s="15"/>
      <c r="H29" s="36"/>
      <c r="I29" s="16"/>
      <c r="J29" s="37"/>
      <c r="K29" s="37"/>
      <c r="L29" s="38"/>
    </row>
    <row r="30" spans="2:12" ht="14.25">
      <c r="B30" s="8"/>
      <c r="C30" s="27"/>
      <c r="D30" s="64"/>
      <c r="E30" s="64"/>
      <c r="F30" s="65"/>
      <c r="G30" s="65"/>
      <c r="H30" s="29">
        <v>15000</v>
      </c>
      <c r="I30" s="66" t="s">
        <v>34</v>
      </c>
      <c r="J30" s="40"/>
      <c r="K30" s="40"/>
      <c r="L30" s="41">
        <f>H30</f>
        <v>15000</v>
      </c>
    </row>
    <row r="31" spans="2:12" ht="14.25">
      <c r="B31" s="8"/>
      <c r="C31" s="27"/>
      <c r="D31" s="12"/>
      <c r="E31" s="12"/>
      <c r="F31" s="15"/>
      <c r="G31" s="15"/>
      <c r="H31" s="36"/>
      <c r="I31" s="16"/>
      <c r="J31" s="37"/>
      <c r="K31" s="37"/>
      <c r="L31" s="38"/>
    </row>
    <row r="32" spans="2:12" ht="14.25">
      <c r="B32" s="8"/>
      <c r="C32" s="27"/>
      <c r="D32" s="53" t="s">
        <v>33</v>
      </c>
      <c r="E32" s="53"/>
      <c r="F32" s="15"/>
      <c r="G32" s="15"/>
      <c r="H32" s="36"/>
      <c r="I32" s="16"/>
      <c r="J32" s="37"/>
      <c r="K32" s="37"/>
      <c r="L32" s="38"/>
    </row>
    <row r="33" spans="2:12" ht="14.25">
      <c r="B33" s="8"/>
      <c r="C33" s="32"/>
      <c r="D33" s="64"/>
      <c r="E33" s="64"/>
      <c r="F33" s="65"/>
      <c r="G33" s="65"/>
      <c r="H33" s="29">
        <v>1000</v>
      </c>
      <c r="I33" s="18" t="s">
        <v>8</v>
      </c>
      <c r="J33" s="40">
        <v>24</v>
      </c>
      <c r="K33" s="40" t="s">
        <v>9</v>
      </c>
      <c r="L33" s="41">
        <f>H33*J33</f>
        <v>24000</v>
      </c>
    </row>
    <row r="34" spans="2:12" ht="15" thickBot="1">
      <c r="B34" s="54"/>
      <c r="C34" s="43"/>
      <c r="D34" s="44"/>
      <c r="E34" s="44"/>
      <c r="F34" s="20"/>
      <c r="G34" s="20"/>
      <c r="H34" s="45"/>
      <c r="I34" s="21"/>
      <c r="J34" s="46"/>
      <c r="K34" s="46"/>
      <c r="L34" s="47"/>
    </row>
    <row r="35" spans="2:12" ht="15" thickTop="1">
      <c r="B35" s="237" t="s">
        <v>14</v>
      </c>
      <c r="C35" s="48">
        <f>SUM(C19+C28)</f>
        <v>1259000</v>
      </c>
      <c r="D35" s="240"/>
      <c r="E35" s="241"/>
      <c r="F35" s="241"/>
      <c r="G35" s="241"/>
      <c r="H35" s="241"/>
      <c r="I35" s="241"/>
      <c r="J35" s="241"/>
      <c r="K35" s="241"/>
      <c r="L35" s="242"/>
    </row>
    <row r="36" spans="2:12" ht="14.25">
      <c r="B36" s="238"/>
      <c r="C36" s="49">
        <f>SUM(C20)</f>
        <v>1000000</v>
      </c>
      <c r="D36" s="243"/>
      <c r="E36" s="244"/>
      <c r="F36" s="244"/>
      <c r="G36" s="244"/>
      <c r="H36" s="244"/>
      <c r="I36" s="244"/>
      <c r="J36" s="244"/>
      <c r="K36" s="244"/>
      <c r="L36" s="245"/>
    </row>
    <row r="37" spans="2:12" ht="17.25" customHeight="1">
      <c r="B37" s="239"/>
      <c r="C37" s="50">
        <f>C35-C36</f>
        <v>259000</v>
      </c>
      <c r="D37" s="246"/>
      <c r="E37" s="247"/>
      <c r="F37" s="247"/>
      <c r="G37" s="247"/>
      <c r="H37" s="247"/>
      <c r="I37" s="247"/>
      <c r="J37" s="247"/>
      <c r="K37" s="247"/>
      <c r="L37" s="248"/>
    </row>
    <row r="38" ht="14.25"/>
    <row r="39" spans="2:5" ht="18">
      <c r="B39" s="51" t="s">
        <v>24</v>
      </c>
      <c r="D39" s="53"/>
      <c r="E39" s="53"/>
    </row>
    <row r="40" spans="2:12" ht="14.25">
      <c r="B40" s="209"/>
      <c r="C40" s="210"/>
      <c r="D40" s="210"/>
      <c r="E40" s="210"/>
      <c r="F40" s="210"/>
      <c r="G40" s="210"/>
      <c r="H40" s="210"/>
      <c r="I40" s="210"/>
      <c r="J40" s="210"/>
      <c r="K40" s="210"/>
      <c r="L40" s="211"/>
    </row>
    <row r="41" spans="2:12" ht="13.5">
      <c r="B41" s="212"/>
      <c r="C41" s="213"/>
      <c r="D41" s="213"/>
      <c r="E41" s="213"/>
      <c r="F41" s="213"/>
      <c r="G41" s="213"/>
      <c r="H41" s="213"/>
      <c r="I41" s="213"/>
      <c r="J41" s="213"/>
      <c r="K41" s="213"/>
      <c r="L41" s="214"/>
    </row>
    <row r="42" spans="2:12" ht="13.5">
      <c r="B42" s="212"/>
      <c r="C42" s="213"/>
      <c r="D42" s="213"/>
      <c r="E42" s="213"/>
      <c r="F42" s="213"/>
      <c r="G42" s="213"/>
      <c r="H42" s="213"/>
      <c r="I42" s="213"/>
      <c r="J42" s="213"/>
      <c r="K42" s="213"/>
      <c r="L42" s="214"/>
    </row>
    <row r="43" spans="2:12" ht="13.5">
      <c r="B43" s="212"/>
      <c r="C43" s="213"/>
      <c r="D43" s="213"/>
      <c r="E43" s="213"/>
      <c r="F43" s="213"/>
      <c r="G43" s="213"/>
      <c r="H43" s="213"/>
      <c r="I43" s="213"/>
      <c r="J43" s="213"/>
      <c r="K43" s="213"/>
      <c r="L43" s="214"/>
    </row>
    <row r="44" spans="2:12" ht="13.5">
      <c r="B44" s="212"/>
      <c r="C44" s="213"/>
      <c r="D44" s="213"/>
      <c r="E44" s="213"/>
      <c r="F44" s="213"/>
      <c r="G44" s="213"/>
      <c r="H44" s="213"/>
      <c r="I44" s="213"/>
      <c r="J44" s="213"/>
      <c r="K44" s="213"/>
      <c r="L44" s="214"/>
    </row>
    <row r="45" spans="2:12" ht="13.5">
      <c r="B45" s="212"/>
      <c r="C45" s="213"/>
      <c r="D45" s="213"/>
      <c r="E45" s="213"/>
      <c r="F45" s="213"/>
      <c r="G45" s="213"/>
      <c r="H45" s="213"/>
      <c r="I45" s="213"/>
      <c r="J45" s="213"/>
      <c r="K45" s="213"/>
      <c r="L45" s="214"/>
    </row>
    <row r="46" spans="2:12" ht="13.5">
      <c r="B46" s="215"/>
      <c r="C46" s="216"/>
      <c r="D46" s="216"/>
      <c r="E46" s="216"/>
      <c r="F46" s="216"/>
      <c r="G46" s="216"/>
      <c r="H46" s="216"/>
      <c r="I46" s="216"/>
      <c r="J46" s="216"/>
      <c r="K46" s="216"/>
      <c r="L46" s="217"/>
    </row>
  </sheetData>
  <sheetProtection/>
  <mergeCells count="19">
    <mergeCell ref="B1:M1"/>
    <mergeCell ref="B2:M2"/>
    <mergeCell ref="B6:L6"/>
    <mergeCell ref="D20:L20"/>
    <mergeCell ref="B35:B37"/>
    <mergeCell ref="D35:L37"/>
    <mergeCell ref="J18:K18"/>
    <mergeCell ref="D17:L17"/>
    <mergeCell ref="G4:H4"/>
    <mergeCell ref="I4:L4"/>
    <mergeCell ref="C4:F4"/>
    <mergeCell ref="B40:L46"/>
    <mergeCell ref="D9:L9"/>
    <mergeCell ref="D10:L10"/>
    <mergeCell ref="D11:L11"/>
    <mergeCell ref="D12:L12"/>
    <mergeCell ref="D18:F18"/>
    <mergeCell ref="C17:C18"/>
    <mergeCell ref="B17:B18"/>
  </mergeCells>
  <conditionalFormatting sqref="F19">
    <cfRule type="cellIs" priority="1" dxfId="14" operator="equal" stopIfTrue="1">
      <formula>"対象国を選択してください"</formula>
    </cfRule>
  </conditionalFormatting>
  <dataValidations count="1">
    <dataValidation type="list" showInputMessage="1" showErrorMessage="1" sqref="I4">
      <formula1>国名</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8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M46"/>
  <sheetViews>
    <sheetView view="pageBreakPreview" zoomScale="85" zoomScaleNormal="70" zoomScaleSheetLayoutView="85" zoomScalePageLayoutView="40" workbookViewId="0" topLeftCell="A1">
      <selection activeCell="B3" sqref="B3"/>
    </sheetView>
  </sheetViews>
  <sheetFormatPr defaultColWidth="9.140625" defaultRowHeight="15"/>
  <cols>
    <col min="1" max="1" width="2.421875" style="22" customWidth="1"/>
    <col min="2" max="2" width="17.421875" style="1" bestFit="1" customWidth="1"/>
    <col min="3" max="3" width="31.421875" style="22" customWidth="1"/>
    <col min="4" max="4" width="18.421875" style="22" bestFit="1" customWidth="1"/>
    <col min="5" max="5" width="7.28125" style="22" bestFit="1" customWidth="1"/>
    <col min="6" max="6" width="21.28125" style="2" customWidth="1"/>
    <col min="7" max="7" width="7.421875" style="2" bestFit="1" customWidth="1"/>
    <col min="8" max="8" width="11.421875" style="22" bestFit="1" customWidth="1"/>
    <col min="9" max="9" width="6.00390625" style="22" bestFit="1" customWidth="1"/>
    <col min="10" max="10" width="4.00390625" style="22" bestFit="1" customWidth="1"/>
    <col min="11" max="11" width="6.57421875" style="22" customWidth="1"/>
    <col min="12" max="12" width="12.00390625" style="22" bestFit="1" customWidth="1"/>
    <col min="13" max="13" width="2.57421875" style="22" customWidth="1"/>
    <col min="14" max="16384" width="9.00390625" style="22" customWidth="1"/>
  </cols>
  <sheetData>
    <row r="1" spans="2:13" s="94" customFormat="1" ht="20.25">
      <c r="B1" s="231" t="s">
        <v>72</v>
      </c>
      <c r="C1" s="231"/>
      <c r="D1" s="231"/>
      <c r="E1" s="231"/>
      <c r="F1" s="231"/>
      <c r="G1" s="231"/>
      <c r="H1" s="231"/>
      <c r="I1" s="231"/>
      <c r="J1" s="231"/>
      <c r="K1" s="231"/>
      <c r="L1" s="231"/>
      <c r="M1" s="231"/>
    </row>
    <row r="2" spans="2:13" s="94" customFormat="1" ht="20.25">
      <c r="B2" s="231" t="s">
        <v>92</v>
      </c>
      <c r="C2" s="231"/>
      <c r="D2" s="231"/>
      <c r="E2" s="231"/>
      <c r="F2" s="231"/>
      <c r="G2" s="231"/>
      <c r="H2" s="231"/>
      <c r="I2" s="231"/>
      <c r="J2" s="231"/>
      <c r="K2" s="231"/>
      <c r="L2" s="231"/>
      <c r="M2" s="231"/>
    </row>
    <row r="3" spans="2:12" ht="14.25">
      <c r="B3" s="76"/>
      <c r="C3" s="76"/>
      <c r="D3" s="76"/>
      <c r="E3" s="76"/>
      <c r="F3" s="76"/>
      <c r="G3" s="76"/>
      <c r="H3" s="76"/>
      <c r="I3" s="76"/>
      <c r="J3" s="76"/>
      <c r="K3" s="76"/>
      <c r="L3" s="76"/>
    </row>
    <row r="4" spans="2:12" s="85" customFormat="1" ht="30.75" customHeight="1">
      <c r="B4" s="93" t="s">
        <v>40</v>
      </c>
      <c r="C4" s="206" t="s">
        <v>21</v>
      </c>
      <c r="D4" s="207"/>
      <c r="E4" s="207"/>
      <c r="F4" s="208"/>
      <c r="G4" s="250" t="s">
        <v>43</v>
      </c>
      <c r="H4" s="251"/>
      <c r="I4" s="252"/>
      <c r="J4" s="253"/>
      <c r="K4" s="253"/>
      <c r="L4" s="254"/>
    </row>
    <row r="5" spans="2:12" s="83" customFormat="1" ht="14.25">
      <c r="B5" s="89" t="s">
        <v>69</v>
      </c>
      <c r="C5" s="82"/>
      <c r="D5" s="84"/>
      <c r="E5" s="84"/>
      <c r="F5" s="75"/>
      <c r="G5" s="75"/>
      <c r="H5" s="75"/>
      <c r="I5" s="75"/>
      <c r="J5" s="75"/>
      <c r="K5" s="75"/>
      <c r="L5" s="75"/>
    </row>
    <row r="6" spans="2:12" ht="26.25">
      <c r="B6" s="232" t="s">
        <v>91</v>
      </c>
      <c r="C6" s="233"/>
      <c r="D6" s="233"/>
      <c r="E6" s="233"/>
      <c r="F6" s="233"/>
      <c r="G6" s="233"/>
      <c r="H6" s="233"/>
      <c r="I6" s="233"/>
      <c r="J6" s="233"/>
      <c r="K6" s="233"/>
      <c r="L6" s="233"/>
    </row>
    <row r="7" ht="14.25"/>
    <row r="8" ht="18">
      <c r="B8" s="51" t="s">
        <v>22</v>
      </c>
    </row>
    <row r="9" spans="2:12" ht="14.25">
      <c r="B9" s="72" t="s">
        <v>0</v>
      </c>
      <c r="C9" s="72" t="s">
        <v>1</v>
      </c>
      <c r="D9" s="218" t="s">
        <v>7</v>
      </c>
      <c r="E9" s="219"/>
      <c r="F9" s="219"/>
      <c r="G9" s="219"/>
      <c r="H9" s="219"/>
      <c r="I9" s="219"/>
      <c r="J9" s="219"/>
      <c r="K9" s="219"/>
      <c r="L9" s="220"/>
    </row>
    <row r="10" spans="2:12" ht="14.25">
      <c r="B10" s="4" t="s">
        <v>5</v>
      </c>
      <c r="C10" s="23">
        <f>C36</f>
        <v>0</v>
      </c>
      <c r="D10" s="221" t="s">
        <v>70</v>
      </c>
      <c r="E10" s="222"/>
      <c r="F10" s="222"/>
      <c r="G10" s="222"/>
      <c r="H10" s="222"/>
      <c r="I10" s="222"/>
      <c r="J10" s="222"/>
      <c r="K10" s="222"/>
      <c r="L10" s="223"/>
    </row>
    <row r="11" spans="2:12" ht="15" thickBot="1">
      <c r="B11" s="5" t="s">
        <v>6</v>
      </c>
      <c r="C11" s="24">
        <f>C37</f>
        <v>0</v>
      </c>
      <c r="D11" s="255" t="s">
        <v>71</v>
      </c>
      <c r="E11" s="256"/>
      <c r="F11" s="256"/>
      <c r="G11" s="256"/>
      <c r="H11" s="256"/>
      <c r="I11" s="256"/>
      <c r="J11" s="256"/>
      <c r="K11" s="256"/>
      <c r="L11" s="257"/>
    </row>
    <row r="12" spans="2:12" ht="15" thickTop="1">
      <c r="B12" s="6" t="s">
        <v>14</v>
      </c>
      <c r="C12" s="25">
        <f>SUM(C35)</f>
        <v>0</v>
      </c>
      <c r="D12" s="227"/>
      <c r="E12" s="228"/>
      <c r="F12" s="228"/>
      <c r="G12" s="228"/>
      <c r="H12" s="228"/>
      <c r="I12" s="228"/>
      <c r="J12" s="228"/>
      <c r="K12" s="228"/>
      <c r="L12" s="229"/>
    </row>
    <row r="13" ht="14.25"/>
    <row r="14" ht="14.25"/>
    <row r="15" ht="14.25"/>
    <row r="16" spans="2:12" ht="18">
      <c r="B16" s="51" t="s">
        <v>23</v>
      </c>
      <c r="C16" s="22" t="s">
        <v>38</v>
      </c>
      <c r="F16" s="70"/>
      <c r="G16" s="70"/>
      <c r="H16" s="69"/>
      <c r="I16" s="69"/>
      <c r="J16" s="69"/>
      <c r="K16" s="69"/>
      <c r="L16" s="70"/>
    </row>
    <row r="17" spans="2:12" ht="14.25">
      <c r="B17" s="230" t="s">
        <v>0</v>
      </c>
      <c r="C17" s="230" t="s">
        <v>1</v>
      </c>
      <c r="D17" s="230" t="s">
        <v>39</v>
      </c>
      <c r="E17" s="230"/>
      <c r="F17" s="230"/>
      <c r="G17" s="230"/>
      <c r="H17" s="230"/>
      <c r="I17" s="230"/>
      <c r="J17" s="230"/>
      <c r="K17" s="230"/>
      <c r="L17" s="230"/>
    </row>
    <row r="18" spans="2:12" ht="14.25">
      <c r="B18" s="230"/>
      <c r="C18" s="230"/>
      <c r="D18" s="219" t="s">
        <v>7</v>
      </c>
      <c r="E18" s="219"/>
      <c r="F18" s="219"/>
      <c r="G18" s="77"/>
      <c r="H18" s="71" t="s">
        <v>2</v>
      </c>
      <c r="I18" s="68"/>
      <c r="J18" s="249" t="s">
        <v>3</v>
      </c>
      <c r="K18" s="249"/>
      <c r="L18" s="78" t="s">
        <v>4</v>
      </c>
    </row>
    <row r="19" spans="2:12" ht="14.25">
      <c r="B19" s="7" t="s">
        <v>25</v>
      </c>
      <c r="C19" s="52">
        <f>SUM(L21,L25)</f>
        <v>0</v>
      </c>
      <c r="D19" s="86" t="s">
        <v>51</v>
      </c>
      <c r="E19" s="81" t="s">
        <v>62</v>
      </c>
      <c r="F19" s="88" t="str">
        <f>IF(COUNTIF(国名,$I$4)&gt;0,VLOOKUP($I$4,金額上限リスト,2,FALSE),"対象国を選択してください")</f>
        <v>対象国を選択してください</v>
      </c>
      <c r="G19" s="79"/>
      <c r="H19" s="79"/>
      <c r="I19" s="79"/>
      <c r="J19" s="79"/>
      <c r="K19" s="79"/>
      <c r="L19" s="80"/>
    </row>
    <row r="20" spans="2:12" ht="14.25">
      <c r="B20" s="8"/>
      <c r="C20" s="26">
        <f>SUM(L22,L26)</f>
        <v>0</v>
      </c>
      <c r="D20" s="234" t="s">
        <v>17</v>
      </c>
      <c r="E20" s="235"/>
      <c r="F20" s="235"/>
      <c r="G20" s="235"/>
      <c r="H20" s="235"/>
      <c r="I20" s="235"/>
      <c r="J20" s="235"/>
      <c r="K20" s="235"/>
      <c r="L20" s="236"/>
    </row>
    <row r="21" spans="2:12" ht="14.25">
      <c r="B21" s="8"/>
      <c r="C21" s="27">
        <f>C19-C20</f>
        <v>0</v>
      </c>
      <c r="D21" s="28"/>
      <c r="E21" s="28"/>
      <c r="F21" s="9"/>
      <c r="G21" s="10" t="s">
        <v>15</v>
      </c>
      <c r="H21" s="29">
        <v>0</v>
      </c>
      <c r="I21" s="11" t="s">
        <v>8</v>
      </c>
      <c r="J21" s="30">
        <v>0</v>
      </c>
      <c r="K21" s="30" t="s">
        <v>9</v>
      </c>
      <c r="L21" s="31">
        <f>H21*J21</f>
        <v>0</v>
      </c>
    </row>
    <row r="22" spans="2:12" ht="14.25">
      <c r="B22" s="8"/>
      <c r="C22" s="32"/>
      <c r="D22" s="12"/>
      <c r="E22" s="12"/>
      <c r="F22" s="13" t="s">
        <v>18</v>
      </c>
      <c r="G22" s="13"/>
      <c r="H22" s="33">
        <v>0</v>
      </c>
      <c r="I22" s="14" t="s">
        <v>8</v>
      </c>
      <c r="J22" s="34">
        <v>0</v>
      </c>
      <c r="K22" s="34" t="s">
        <v>9</v>
      </c>
      <c r="L22" s="35">
        <f>H22*J22</f>
        <v>0</v>
      </c>
    </row>
    <row r="23" spans="2:12" ht="14.25">
      <c r="B23" s="8"/>
      <c r="C23" s="32"/>
      <c r="D23" s="12"/>
      <c r="E23" s="12"/>
      <c r="F23" s="15"/>
      <c r="G23" s="15"/>
      <c r="H23" s="36"/>
      <c r="I23" s="16"/>
      <c r="J23" s="37"/>
      <c r="K23" s="37"/>
      <c r="L23" s="38"/>
    </row>
    <row r="24" spans="2:12" ht="14.25">
      <c r="B24" s="8"/>
      <c r="C24" s="32"/>
      <c r="D24" s="12"/>
      <c r="E24" s="12"/>
      <c r="F24" s="15"/>
      <c r="G24" s="15"/>
      <c r="H24" s="36"/>
      <c r="I24" s="16"/>
      <c r="J24" s="37"/>
      <c r="K24" s="37"/>
      <c r="L24" s="38"/>
    </row>
    <row r="25" spans="2:13" ht="14.25">
      <c r="B25" s="8"/>
      <c r="C25" s="32"/>
      <c r="D25" s="39"/>
      <c r="E25" s="39"/>
      <c r="F25" s="17"/>
      <c r="G25" s="10" t="s">
        <v>16</v>
      </c>
      <c r="H25" s="29">
        <v>0</v>
      </c>
      <c r="I25" s="18" t="s">
        <v>8</v>
      </c>
      <c r="J25" s="40">
        <v>0</v>
      </c>
      <c r="K25" s="40" t="s">
        <v>9</v>
      </c>
      <c r="L25" s="41">
        <f>H25*J25</f>
        <v>0</v>
      </c>
      <c r="M25" s="42"/>
    </row>
    <row r="26" spans="2:12" ht="14.25">
      <c r="B26" s="8"/>
      <c r="C26" s="32"/>
      <c r="D26" s="12"/>
      <c r="E26" s="12"/>
      <c r="F26" s="13" t="s">
        <v>18</v>
      </c>
      <c r="G26" s="13"/>
      <c r="H26" s="33">
        <v>0</v>
      </c>
      <c r="I26" s="14" t="s">
        <v>8</v>
      </c>
      <c r="J26" s="34">
        <v>0</v>
      </c>
      <c r="K26" s="34" t="s">
        <v>9</v>
      </c>
      <c r="L26" s="35">
        <f>H26*J26</f>
        <v>0</v>
      </c>
    </row>
    <row r="27" spans="2:12" ht="14.25">
      <c r="B27" s="8"/>
      <c r="C27" s="32"/>
      <c r="D27" s="12"/>
      <c r="E27" s="12"/>
      <c r="F27" s="15"/>
      <c r="G27" s="15"/>
      <c r="H27" s="36"/>
      <c r="I27" s="16"/>
      <c r="J27" s="37"/>
      <c r="K27" s="37"/>
      <c r="L27" s="38"/>
    </row>
    <row r="28" spans="2:12" ht="15">
      <c r="B28" s="3" t="s">
        <v>30</v>
      </c>
      <c r="C28" s="63">
        <f>SUM(L30,L33)</f>
        <v>0</v>
      </c>
      <c r="D28" s="67" t="s">
        <v>31</v>
      </c>
      <c r="E28" s="67"/>
      <c r="F28" s="57"/>
      <c r="G28" s="57"/>
      <c r="H28" s="58"/>
      <c r="I28" s="59"/>
      <c r="J28" s="60"/>
      <c r="K28" s="60"/>
      <c r="L28" s="61"/>
    </row>
    <row r="29" spans="2:12" ht="14.25">
      <c r="B29" s="8"/>
      <c r="C29" s="27">
        <f>C28</f>
        <v>0</v>
      </c>
      <c r="D29" s="53"/>
      <c r="E29" s="53"/>
      <c r="F29" s="15"/>
      <c r="G29" s="15"/>
      <c r="H29" s="36"/>
      <c r="I29" s="16"/>
      <c r="J29" s="37"/>
      <c r="K29" s="37"/>
      <c r="L29" s="38"/>
    </row>
    <row r="30" spans="2:12" ht="14.25">
      <c r="B30" s="8"/>
      <c r="C30" s="27"/>
      <c r="D30" s="64"/>
      <c r="E30" s="64"/>
      <c r="F30" s="65"/>
      <c r="G30" s="65"/>
      <c r="H30" s="29">
        <v>0</v>
      </c>
      <c r="I30" s="18" t="s">
        <v>8</v>
      </c>
      <c r="J30" s="40">
        <v>0</v>
      </c>
      <c r="K30" s="40" t="s">
        <v>9</v>
      </c>
      <c r="L30" s="41">
        <f>H30*J30</f>
        <v>0</v>
      </c>
    </row>
    <row r="31" spans="2:12" ht="14.25">
      <c r="B31" s="8"/>
      <c r="C31" s="27"/>
      <c r="D31" s="12"/>
      <c r="E31" s="12"/>
      <c r="F31" s="15"/>
      <c r="G31" s="15"/>
      <c r="H31" s="36"/>
      <c r="I31" s="16"/>
      <c r="J31" s="37"/>
      <c r="K31" s="37"/>
      <c r="L31" s="38"/>
    </row>
    <row r="32" spans="2:12" ht="14.25">
      <c r="B32" s="8"/>
      <c r="C32" s="27"/>
      <c r="D32" s="53"/>
      <c r="E32" s="53"/>
      <c r="F32" s="15"/>
      <c r="G32" s="15"/>
      <c r="H32" s="36"/>
      <c r="I32" s="16"/>
      <c r="J32" s="37"/>
      <c r="K32" s="37"/>
      <c r="L32" s="38"/>
    </row>
    <row r="33" spans="2:12" ht="14.25">
      <c r="B33" s="8"/>
      <c r="C33" s="32"/>
      <c r="D33" s="64"/>
      <c r="E33" s="64"/>
      <c r="F33" s="65"/>
      <c r="G33" s="65"/>
      <c r="H33" s="29">
        <v>0</v>
      </c>
      <c r="I33" s="18" t="s">
        <v>8</v>
      </c>
      <c r="J33" s="40">
        <v>0</v>
      </c>
      <c r="K33" s="40" t="s">
        <v>9</v>
      </c>
      <c r="L33" s="41">
        <f>H33*J33</f>
        <v>0</v>
      </c>
    </row>
    <row r="34" spans="2:12" ht="15" thickBot="1">
      <c r="B34" s="19"/>
      <c r="C34" s="43"/>
      <c r="D34" s="44"/>
      <c r="E34" s="44"/>
      <c r="F34" s="20"/>
      <c r="G34" s="20"/>
      <c r="H34" s="45"/>
      <c r="I34" s="21"/>
      <c r="J34" s="46"/>
      <c r="K34" s="46"/>
      <c r="L34" s="47"/>
    </row>
    <row r="35" spans="2:12" ht="15" thickTop="1">
      <c r="B35" s="237" t="s">
        <v>14</v>
      </c>
      <c r="C35" s="48">
        <f>SUM(C19+C28)</f>
        <v>0</v>
      </c>
      <c r="D35" s="240"/>
      <c r="E35" s="241"/>
      <c r="F35" s="241"/>
      <c r="G35" s="241"/>
      <c r="H35" s="241"/>
      <c r="I35" s="241"/>
      <c r="J35" s="241"/>
      <c r="K35" s="241"/>
      <c r="L35" s="242"/>
    </row>
    <row r="36" spans="2:12" ht="14.25">
      <c r="B36" s="238"/>
      <c r="C36" s="49">
        <f>SUM(C20)</f>
        <v>0</v>
      </c>
      <c r="D36" s="243"/>
      <c r="E36" s="244"/>
      <c r="F36" s="244"/>
      <c r="G36" s="244"/>
      <c r="H36" s="244"/>
      <c r="I36" s="244"/>
      <c r="J36" s="244"/>
      <c r="K36" s="244"/>
      <c r="L36" s="245"/>
    </row>
    <row r="37" spans="2:12" ht="17.25" customHeight="1">
      <c r="B37" s="239"/>
      <c r="C37" s="50">
        <f>C35-C36</f>
        <v>0</v>
      </c>
      <c r="D37" s="246"/>
      <c r="E37" s="247"/>
      <c r="F37" s="247"/>
      <c r="G37" s="247"/>
      <c r="H37" s="247"/>
      <c r="I37" s="247"/>
      <c r="J37" s="247"/>
      <c r="K37" s="247"/>
      <c r="L37" s="248"/>
    </row>
    <row r="38" ht="14.25"/>
    <row r="39" spans="2:5" ht="18">
      <c r="B39" s="51" t="s">
        <v>24</v>
      </c>
      <c r="D39" s="53"/>
      <c r="E39" s="53"/>
    </row>
    <row r="40" spans="2:12" ht="14.25">
      <c r="B40" s="209"/>
      <c r="C40" s="210"/>
      <c r="D40" s="210"/>
      <c r="E40" s="210"/>
      <c r="F40" s="210"/>
      <c r="G40" s="210"/>
      <c r="H40" s="210"/>
      <c r="I40" s="210"/>
      <c r="J40" s="210"/>
      <c r="K40" s="210"/>
      <c r="L40" s="211"/>
    </row>
    <row r="41" spans="2:12" ht="13.5">
      <c r="B41" s="212"/>
      <c r="C41" s="213"/>
      <c r="D41" s="213"/>
      <c r="E41" s="213"/>
      <c r="F41" s="213"/>
      <c r="G41" s="213"/>
      <c r="H41" s="213"/>
      <c r="I41" s="213"/>
      <c r="J41" s="213"/>
      <c r="K41" s="213"/>
      <c r="L41" s="214"/>
    </row>
    <row r="42" spans="2:12" ht="13.5">
      <c r="B42" s="212"/>
      <c r="C42" s="213"/>
      <c r="D42" s="213"/>
      <c r="E42" s="213"/>
      <c r="F42" s="213"/>
      <c r="G42" s="213"/>
      <c r="H42" s="213"/>
      <c r="I42" s="213"/>
      <c r="J42" s="213"/>
      <c r="K42" s="213"/>
      <c r="L42" s="214"/>
    </row>
    <row r="43" spans="2:12" ht="13.5">
      <c r="B43" s="212"/>
      <c r="C43" s="213"/>
      <c r="D43" s="213"/>
      <c r="E43" s="213"/>
      <c r="F43" s="213"/>
      <c r="G43" s="213"/>
      <c r="H43" s="213"/>
      <c r="I43" s="213"/>
      <c r="J43" s="213"/>
      <c r="K43" s="213"/>
      <c r="L43" s="214"/>
    </row>
    <row r="44" spans="2:12" ht="13.5">
      <c r="B44" s="212"/>
      <c r="C44" s="213"/>
      <c r="D44" s="213"/>
      <c r="E44" s="213"/>
      <c r="F44" s="213"/>
      <c r="G44" s="213"/>
      <c r="H44" s="213"/>
      <c r="I44" s="213"/>
      <c r="J44" s="213"/>
      <c r="K44" s="213"/>
      <c r="L44" s="214"/>
    </row>
    <row r="45" spans="2:12" ht="13.5">
      <c r="B45" s="212"/>
      <c r="C45" s="213"/>
      <c r="D45" s="213"/>
      <c r="E45" s="213"/>
      <c r="F45" s="213"/>
      <c r="G45" s="213"/>
      <c r="H45" s="213"/>
      <c r="I45" s="213"/>
      <c r="J45" s="213"/>
      <c r="K45" s="213"/>
      <c r="L45" s="214"/>
    </row>
    <row r="46" spans="2:12" ht="13.5">
      <c r="B46" s="215"/>
      <c r="C46" s="216"/>
      <c r="D46" s="216"/>
      <c r="E46" s="216"/>
      <c r="F46" s="216"/>
      <c r="G46" s="216"/>
      <c r="H46" s="216"/>
      <c r="I46" s="216"/>
      <c r="J46" s="216"/>
      <c r="K46" s="216"/>
      <c r="L46" s="217"/>
    </row>
  </sheetData>
  <sheetProtection/>
  <mergeCells count="19">
    <mergeCell ref="B1:M1"/>
    <mergeCell ref="B2:M2"/>
    <mergeCell ref="B35:B37"/>
    <mergeCell ref="D35:L37"/>
    <mergeCell ref="D20:L20"/>
    <mergeCell ref="B6:L6"/>
    <mergeCell ref="D9:L9"/>
    <mergeCell ref="C4:F4"/>
    <mergeCell ref="G4:H4"/>
    <mergeCell ref="I4:L4"/>
    <mergeCell ref="B40:L46"/>
    <mergeCell ref="D10:L10"/>
    <mergeCell ref="D11:L11"/>
    <mergeCell ref="D12:L12"/>
    <mergeCell ref="B17:B18"/>
    <mergeCell ref="C17:C18"/>
    <mergeCell ref="D17:L17"/>
    <mergeCell ref="D18:F18"/>
    <mergeCell ref="J18:K18"/>
  </mergeCells>
  <conditionalFormatting sqref="F19">
    <cfRule type="cellIs" priority="1" dxfId="14" operator="equal" stopIfTrue="1">
      <formula>"対象国を選択してください"</formula>
    </cfRule>
  </conditionalFormatting>
  <dataValidations count="1">
    <dataValidation type="list" showInputMessage="1" showErrorMessage="1" sqref="I4:L4">
      <formula1>国名</formula1>
    </dataValidation>
  </dataValidations>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9" scale="85" r:id="rId4"/>
  <drawing r:id="rId3"/>
  <legacyDrawing r:id="rId2"/>
</worksheet>
</file>

<file path=xl/worksheets/sheet3.xml><?xml version="1.0" encoding="utf-8"?>
<worksheet xmlns="http://schemas.openxmlformats.org/spreadsheetml/2006/main" xmlns:r="http://schemas.openxmlformats.org/officeDocument/2006/relationships">
  <dimension ref="B1:N60"/>
  <sheetViews>
    <sheetView view="pageBreakPreview" zoomScale="75" zoomScaleSheetLayoutView="75" zoomScalePageLayoutView="0" workbookViewId="0" topLeftCell="A1">
      <selection activeCell="B3" sqref="B3"/>
    </sheetView>
  </sheetViews>
  <sheetFormatPr defaultColWidth="9.140625" defaultRowHeight="15"/>
  <cols>
    <col min="1" max="1" width="2.421875" style="95" customWidth="1"/>
    <col min="2" max="2" width="18.421875" style="105" customWidth="1"/>
    <col min="3" max="3" width="41.7109375" style="95" customWidth="1"/>
    <col min="4" max="4" width="28.57421875" style="95" bestFit="1" customWidth="1"/>
    <col min="5" max="5" width="7.421875" style="99" customWidth="1"/>
    <col min="6" max="6" width="22.421875" style="99" customWidth="1"/>
    <col min="7" max="7" width="15.00390625" style="95" customWidth="1"/>
    <col min="8" max="8" width="6.00390625" style="95" bestFit="1" customWidth="1"/>
    <col min="9" max="9" width="4.57421875" style="95" bestFit="1" customWidth="1"/>
    <col min="10" max="10" width="6.421875" style="95" bestFit="1" customWidth="1"/>
    <col min="11" max="11" width="3.421875" style="95" customWidth="1"/>
    <col min="12" max="12" width="5.421875" style="95" customWidth="1"/>
    <col min="13" max="13" width="22.8515625" style="95" customWidth="1"/>
    <col min="14" max="16384" width="9.00390625" style="95" customWidth="1"/>
  </cols>
  <sheetData>
    <row r="1" spans="2:12" s="94" customFormat="1" ht="20.25">
      <c r="B1" s="231" t="s">
        <v>72</v>
      </c>
      <c r="C1" s="231"/>
      <c r="D1" s="296"/>
      <c r="E1" s="296"/>
      <c r="F1" s="296"/>
      <c r="G1" s="296"/>
      <c r="H1" s="296"/>
      <c r="I1" s="296"/>
      <c r="J1" s="296"/>
      <c r="K1" s="296"/>
      <c r="L1" s="296"/>
    </row>
    <row r="2" spans="2:12" s="94" customFormat="1" ht="20.25">
      <c r="B2" s="231" t="str">
        <f>'受入'!B2</f>
        <v>令和6年度地域交流（都道府県・市区町村交流）</v>
      </c>
      <c r="C2" s="296"/>
      <c r="D2" s="296"/>
      <c r="E2" s="296"/>
      <c r="F2" s="296"/>
      <c r="G2" s="296"/>
      <c r="H2" s="296"/>
      <c r="I2" s="296"/>
      <c r="J2" s="296"/>
      <c r="K2" s="296"/>
      <c r="L2" s="296"/>
    </row>
    <row r="3" spans="2:13" ht="14.25">
      <c r="B3" s="96"/>
      <c r="C3" s="96"/>
      <c r="D3" s="96"/>
      <c r="E3" s="96"/>
      <c r="F3" s="96"/>
      <c r="G3" s="96"/>
      <c r="H3" s="96"/>
      <c r="I3" s="96"/>
      <c r="J3" s="96"/>
      <c r="K3" s="96"/>
      <c r="L3" s="96"/>
      <c r="M3" s="96"/>
    </row>
    <row r="4" spans="2:13" ht="24" customHeight="1">
      <c r="B4" s="97" t="s">
        <v>73</v>
      </c>
      <c r="C4" s="297" t="s">
        <v>74</v>
      </c>
      <c r="D4" s="298"/>
      <c r="E4" s="298"/>
      <c r="F4" s="298"/>
      <c r="G4" s="299"/>
      <c r="H4" s="300" t="s">
        <v>75</v>
      </c>
      <c r="I4" s="301"/>
      <c r="J4" s="301"/>
      <c r="K4" s="252" t="s">
        <v>44</v>
      </c>
      <c r="L4" s="253"/>
      <c r="M4" s="254"/>
    </row>
    <row r="5" spans="2:6" ht="14.25">
      <c r="B5" s="95" t="s">
        <v>76</v>
      </c>
      <c r="E5" s="95"/>
      <c r="F5" s="95"/>
    </row>
    <row r="6" spans="2:13" ht="26.25">
      <c r="B6" s="302" t="s">
        <v>77</v>
      </c>
      <c r="C6" s="303"/>
      <c r="D6" s="303"/>
      <c r="E6" s="303"/>
      <c r="F6" s="303"/>
      <c r="G6" s="303"/>
      <c r="H6" s="303"/>
      <c r="I6" s="303"/>
      <c r="J6" s="303"/>
      <c r="K6" s="303"/>
      <c r="L6" s="303"/>
      <c r="M6" s="303"/>
    </row>
    <row r="7" ht="18">
      <c r="B7" s="98" t="s">
        <v>22</v>
      </c>
    </row>
    <row r="8" spans="2:13" ht="14.25">
      <c r="B8" s="100" t="s">
        <v>0</v>
      </c>
      <c r="C8" s="100" t="s">
        <v>1</v>
      </c>
      <c r="D8" s="281" t="s">
        <v>7</v>
      </c>
      <c r="E8" s="282"/>
      <c r="F8" s="282"/>
      <c r="G8" s="282"/>
      <c r="H8" s="282"/>
      <c r="I8" s="282"/>
      <c r="J8" s="282"/>
      <c r="K8" s="282"/>
      <c r="L8" s="282"/>
      <c r="M8" s="283"/>
    </row>
    <row r="9" spans="2:13" ht="15.75">
      <c r="B9" s="101" t="s">
        <v>5</v>
      </c>
      <c r="C9" s="102">
        <f>C52</f>
        <v>1428000</v>
      </c>
      <c r="D9" s="284" t="s">
        <v>78</v>
      </c>
      <c r="E9" s="285"/>
      <c r="F9" s="285"/>
      <c r="G9" s="285"/>
      <c r="H9" s="285"/>
      <c r="I9" s="285"/>
      <c r="J9" s="285"/>
      <c r="K9" s="285"/>
      <c r="L9" s="285"/>
      <c r="M9" s="286"/>
    </row>
    <row r="10" spans="2:14" ht="16.5" thickBot="1">
      <c r="B10" s="103" t="s">
        <v>6</v>
      </c>
      <c r="C10" s="104">
        <f>C53</f>
        <v>554000</v>
      </c>
      <c r="D10" s="287" t="s">
        <v>79</v>
      </c>
      <c r="E10" s="288"/>
      <c r="F10" s="288"/>
      <c r="G10" s="288"/>
      <c r="H10" s="288"/>
      <c r="I10" s="288"/>
      <c r="J10" s="288"/>
      <c r="K10" s="288"/>
      <c r="L10" s="288"/>
      <c r="M10" s="289"/>
      <c r="N10" s="105"/>
    </row>
    <row r="11" spans="2:13" ht="16.5" thickTop="1">
      <c r="B11" s="106" t="s">
        <v>14</v>
      </c>
      <c r="C11" s="107">
        <f>C9+C10</f>
        <v>1982000</v>
      </c>
      <c r="D11" s="290"/>
      <c r="E11" s="291"/>
      <c r="F11" s="291"/>
      <c r="G11" s="291"/>
      <c r="H11" s="291"/>
      <c r="I11" s="291"/>
      <c r="J11" s="291"/>
      <c r="K11" s="291"/>
      <c r="L11" s="291"/>
      <c r="M11" s="292"/>
    </row>
    <row r="12" spans="2:13" ht="15">
      <c r="B12" s="108"/>
      <c r="C12" s="109"/>
      <c r="D12" s="109"/>
      <c r="E12" s="110"/>
      <c r="F12" s="110"/>
      <c r="G12" s="109"/>
      <c r="H12" s="109"/>
      <c r="I12" s="109"/>
      <c r="J12" s="109"/>
      <c r="K12" s="109"/>
      <c r="L12" s="109"/>
      <c r="M12" s="109"/>
    </row>
    <row r="13" spans="2:13" ht="15">
      <c r="B13" s="108"/>
      <c r="C13" s="109"/>
      <c r="D13" s="109"/>
      <c r="E13" s="110"/>
      <c r="F13" s="110"/>
      <c r="G13" s="109"/>
      <c r="H13" s="109"/>
      <c r="I13" s="109"/>
      <c r="J13" s="109"/>
      <c r="K13" s="109"/>
      <c r="L13" s="109"/>
      <c r="M13" s="109"/>
    </row>
    <row r="14" spans="2:13" ht="15">
      <c r="B14" s="108"/>
      <c r="C14" s="109"/>
      <c r="D14" s="109"/>
      <c r="E14" s="110"/>
      <c r="F14" s="110"/>
      <c r="G14" s="109"/>
      <c r="H14" s="109"/>
      <c r="I14" s="109"/>
      <c r="J14" s="109"/>
      <c r="K14" s="109"/>
      <c r="L14" s="109"/>
      <c r="M14" s="109"/>
    </row>
    <row r="15" spans="2:12" ht="18">
      <c r="B15" s="98" t="s">
        <v>23</v>
      </c>
      <c r="C15" s="111" t="s">
        <v>80</v>
      </c>
      <c r="G15" s="112"/>
      <c r="H15" s="112"/>
      <c r="I15" s="112"/>
      <c r="J15" s="112"/>
      <c r="K15" s="112"/>
      <c r="L15" s="112"/>
    </row>
    <row r="16" spans="2:13" ht="14.25">
      <c r="B16" s="293" t="s">
        <v>0</v>
      </c>
      <c r="C16" s="293" t="s">
        <v>1</v>
      </c>
      <c r="D16" s="294" t="s">
        <v>81</v>
      </c>
      <c r="E16" s="294"/>
      <c r="F16" s="294"/>
      <c r="G16" s="295"/>
      <c r="H16" s="295"/>
      <c r="I16" s="295"/>
      <c r="J16" s="295"/>
      <c r="K16" s="295"/>
      <c r="L16" s="295"/>
      <c r="M16" s="294"/>
    </row>
    <row r="17" spans="2:13" ht="14.25">
      <c r="B17" s="293"/>
      <c r="C17" s="293"/>
      <c r="D17" s="282" t="s">
        <v>7</v>
      </c>
      <c r="E17" s="282"/>
      <c r="F17" s="113"/>
      <c r="G17" s="113" t="s">
        <v>2</v>
      </c>
      <c r="H17" s="114"/>
      <c r="I17" s="282" t="s">
        <v>3</v>
      </c>
      <c r="J17" s="282"/>
      <c r="K17" s="113"/>
      <c r="L17" s="113"/>
      <c r="M17" s="115" t="s">
        <v>4</v>
      </c>
    </row>
    <row r="18" spans="2:13" ht="14.25" customHeight="1">
      <c r="B18" s="116" t="s">
        <v>26</v>
      </c>
      <c r="C18" s="117">
        <f>M19</f>
        <v>160000</v>
      </c>
      <c r="D18" s="118" t="s">
        <v>63</v>
      </c>
      <c r="E18" s="119" t="s">
        <v>82</v>
      </c>
      <c r="F18" s="120" t="str">
        <f>IF(COUNTIF(国名,$K$4)&gt;0,VLOOKUP($K$4,金額上限リスト,3,FALSE),"対象国を選択してください")</f>
        <v>15,000円×6日</v>
      </c>
      <c r="G18" s="121"/>
      <c r="H18" s="121"/>
      <c r="I18" s="121"/>
      <c r="J18" s="121"/>
      <c r="K18" s="121"/>
      <c r="L18" s="121"/>
      <c r="M18" s="122"/>
    </row>
    <row r="19" spans="2:13" ht="14.25" customHeight="1">
      <c r="B19" s="123"/>
      <c r="C19" s="124">
        <f>M20</f>
        <v>75000</v>
      </c>
      <c r="D19" s="125"/>
      <c r="E19" s="126"/>
      <c r="F19" s="126"/>
      <c r="G19" s="127">
        <v>16000</v>
      </c>
      <c r="H19" s="128" t="s">
        <v>8</v>
      </c>
      <c r="I19" s="129">
        <v>2</v>
      </c>
      <c r="J19" s="130" t="s">
        <v>10</v>
      </c>
      <c r="K19" s="131">
        <v>5</v>
      </c>
      <c r="L19" s="130" t="s">
        <v>12</v>
      </c>
      <c r="M19" s="132">
        <f>G19*I19*K19</f>
        <v>160000</v>
      </c>
    </row>
    <row r="20" spans="2:13" ht="14.25" customHeight="1">
      <c r="B20" s="123"/>
      <c r="C20" s="133">
        <f>C18-C19</f>
        <v>85000</v>
      </c>
      <c r="D20" s="258" t="s">
        <v>83</v>
      </c>
      <c r="E20" s="259"/>
      <c r="F20" s="134"/>
      <c r="G20" s="135">
        <v>15000</v>
      </c>
      <c r="H20" s="136" t="s">
        <v>8</v>
      </c>
      <c r="I20" s="137">
        <v>1</v>
      </c>
      <c r="J20" s="138" t="s">
        <v>10</v>
      </c>
      <c r="K20" s="137">
        <v>5</v>
      </c>
      <c r="L20" s="138" t="s">
        <v>12</v>
      </c>
      <c r="M20" s="139">
        <f>G20*I20*K20</f>
        <v>75000</v>
      </c>
    </row>
    <row r="21" spans="2:13" ht="14.25" customHeight="1">
      <c r="B21" s="140"/>
      <c r="C21" s="141"/>
      <c r="D21" s="142"/>
      <c r="E21" s="143"/>
      <c r="F21" s="143"/>
      <c r="G21" s="144"/>
      <c r="H21" s="145"/>
      <c r="I21" s="146"/>
      <c r="J21" s="147"/>
      <c r="K21" s="146"/>
      <c r="L21" s="147"/>
      <c r="M21" s="148"/>
    </row>
    <row r="22" spans="2:13" ht="14.25" customHeight="1">
      <c r="B22" s="123" t="s">
        <v>27</v>
      </c>
      <c r="C22" s="117">
        <f>SUM(M23,M26)</f>
        <v>1092000</v>
      </c>
      <c r="D22" s="118" t="s">
        <v>64</v>
      </c>
      <c r="E22" s="119" t="s">
        <v>82</v>
      </c>
      <c r="F22" s="120" t="str">
        <f>IF(COUNTIF(国名,$K$4)&gt;0,VLOOKUP($K$4,金額上限リスト,4,FALSE),"対象国を選択してください")</f>
        <v>13,000円×5泊</v>
      </c>
      <c r="G22" s="121"/>
      <c r="H22" s="121"/>
      <c r="I22" s="121"/>
      <c r="J22" s="121"/>
      <c r="K22" s="121"/>
      <c r="L22" s="121"/>
      <c r="M22" s="122"/>
    </row>
    <row r="23" spans="2:13" ht="14.25" customHeight="1">
      <c r="B23" s="123"/>
      <c r="C23" s="124">
        <f>SUM(M24,M27)</f>
        <v>964000</v>
      </c>
      <c r="D23" s="125"/>
      <c r="E23" s="149"/>
      <c r="F23" s="150" t="s">
        <v>15</v>
      </c>
      <c r="G23" s="127">
        <v>15000</v>
      </c>
      <c r="H23" s="151" t="s">
        <v>8</v>
      </c>
      <c r="I23" s="129">
        <v>3</v>
      </c>
      <c r="J23" s="152" t="s">
        <v>10</v>
      </c>
      <c r="K23" s="131">
        <v>4</v>
      </c>
      <c r="L23" s="152" t="s">
        <v>11</v>
      </c>
      <c r="M23" s="153">
        <f>G23*I23*K23</f>
        <v>180000</v>
      </c>
    </row>
    <row r="24" spans="2:13" ht="14.25" customHeight="1">
      <c r="B24" s="123"/>
      <c r="C24" s="133">
        <f>C22-C23</f>
        <v>128000</v>
      </c>
      <c r="D24" s="258" t="s">
        <v>18</v>
      </c>
      <c r="E24" s="259"/>
      <c r="F24" s="134"/>
      <c r="G24" s="135">
        <v>13000</v>
      </c>
      <c r="H24" s="136" t="s">
        <v>8</v>
      </c>
      <c r="I24" s="137">
        <v>1</v>
      </c>
      <c r="J24" s="138" t="s">
        <v>10</v>
      </c>
      <c r="K24" s="137">
        <v>4</v>
      </c>
      <c r="L24" s="138" t="s">
        <v>11</v>
      </c>
      <c r="M24" s="139">
        <f>G24*I24*K24</f>
        <v>52000</v>
      </c>
    </row>
    <row r="25" spans="2:13" ht="14.25" customHeight="1">
      <c r="B25" s="123"/>
      <c r="C25" s="154"/>
      <c r="D25" s="155"/>
      <c r="E25" s="156"/>
      <c r="F25" s="156"/>
      <c r="G25" s="157"/>
      <c r="H25" s="158"/>
      <c r="I25" s="159"/>
      <c r="J25" s="160"/>
      <c r="K25" s="159"/>
      <c r="L25" s="160"/>
      <c r="M25" s="161"/>
    </row>
    <row r="26" spans="2:13" ht="14.25" customHeight="1">
      <c r="B26" s="123"/>
      <c r="C26" s="154"/>
      <c r="D26" s="125"/>
      <c r="E26" s="149"/>
      <c r="F26" s="150" t="s">
        <v>16</v>
      </c>
      <c r="G26" s="127">
        <v>12000</v>
      </c>
      <c r="H26" s="162" t="s">
        <v>8</v>
      </c>
      <c r="I26" s="163">
        <v>19</v>
      </c>
      <c r="J26" s="152" t="s">
        <v>10</v>
      </c>
      <c r="K26" s="163">
        <v>4</v>
      </c>
      <c r="L26" s="152" t="s">
        <v>11</v>
      </c>
      <c r="M26" s="153">
        <f>G26*I26*K26</f>
        <v>912000</v>
      </c>
    </row>
    <row r="27" spans="2:13" ht="14.25" customHeight="1">
      <c r="B27" s="123"/>
      <c r="C27" s="154"/>
      <c r="D27" s="258" t="s">
        <v>18</v>
      </c>
      <c r="E27" s="259"/>
      <c r="F27" s="134"/>
      <c r="G27" s="135">
        <v>12000</v>
      </c>
      <c r="H27" s="136" t="s">
        <v>8</v>
      </c>
      <c r="I27" s="137">
        <v>19</v>
      </c>
      <c r="J27" s="138" t="s">
        <v>10</v>
      </c>
      <c r="K27" s="137">
        <v>4</v>
      </c>
      <c r="L27" s="138" t="s">
        <v>11</v>
      </c>
      <c r="M27" s="139">
        <f>G27*I27*K27</f>
        <v>912000</v>
      </c>
    </row>
    <row r="28" spans="2:13" ht="14.25" customHeight="1">
      <c r="B28" s="123"/>
      <c r="C28" s="154"/>
      <c r="D28" s="142"/>
      <c r="E28" s="143"/>
      <c r="F28" s="143"/>
      <c r="G28" s="164"/>
      <c r="H28" s="145"/>
      <c r="I28" s="146"/>
      <c r="J28" s="147"/>
      <c r="K28" s="146"/>
      <c r="L28" s="147"/>
      <c r="M28" s="165"/>
    </row>
    <row r="29" spans="2:13" ht="14.25" customHeight="1">
      <c r="B29" s="116" t="s">
        <v>28</v>
      </c>
      <c r="C29" s="117">
        <f>SUM(M30,M34)</f>
        <v>300000</v>
      </c>
      <c r="D29" s="118" t="s">
        <v>65</v>
      </c>
      <c r="E29" s="119" t="s">
        <v>82</v>
      </c>
      <c r="F29" s="120" t="str">
        <f>IF(COUNTIF(国名,$K$4)&gt;0,VLOOKUP($K$4,金額上限リスト,4,FALSE),"対象国を選択してください")</f>
        <v>13,000円×5泊</v>
      </c>
      <c r="G29" s="121"/>
      <c r="H29" s="121"/>
      <c r="I29" s="121"/>
      <c r="J29" s="121"/>
      <c r="K29" s="121"/>
      <c r="L29" s="121"/>
      <c r="M29" s="122"/>
    </row>
    <row r="30" spans="2:13" ht="14.25" customHeight="1">
      <c r="B30" s="123"/>
      <c r="C30" s="124">
        <f>SUM(M31,M35)</f>
        <v>104000</v>
      </c>
      <c r="D30" s="125"/>
      <c r="E30" s="126"/>
      <c r="F30" s="126"/>
      <c r="G30" s="127">
        <v>15000</v>
      </c>
      <c r="H30" s="128" t="s">
        <v>8</v>
      </c>
      <c r="I30" s="129">
        <v>3</v>
      </c>
      <c r="J30" s="130" t="s">
        <v>10</v>
      </c>
      <c r="K30" s="131">
        <v>4</v>
      </c>
      <c r="L30" s="130" t="s">
        <v>11</v>
      </c>
      <c r="M30" s="153">
        <f>G30*I30*K30</f>
        <v>180000</v>
      </c>
    </row>
    <row r="31" spans="2:13" ht="14.25" customHeight="1">
      <c r="B31" s="123"/>
      <c r="C31" s="133">
        <f>C29-C30</f>
        <v>196000</v>
      </c>
      <c r="D31" s="258" t="s">
        <v>84</v>
      </c>
      <c r="E31" s="259"/>
      <c r="F31" s="134"/>
      <c r="G31" s="135">
        <v>13000</v>
      </c>
      <c r="H31" s="136" t="s">
        <v>8</v>
      </c>
      <c r="I31" s="137">
        <v>1</v>
      </c>
      <c r="J31" s="138" t="s">
        <v>10</v>
      </c>
      <c r="K31" s="137">
        <v>4</v>
      </c>
      <c r="L31" s="138" t="s">
        <v>11</v>
      </c>
      <c r="M31" s="139">
        <f>G31*I31*K31</f>
        <v>52000</v>
      </c>
    </row>
    <row r="32" spans="2:13" ht="14.25" customHeight="1">
      <c r="B32" s="123"/>
      <c r="C32" s="154"/>
      <c r="D32" s="155"/>
      <c r="E32" s="156"/>
      <c r="F32" s="156"/>
      <c r="G32" s="157"/>
      <c r="H32" s="158"/>
      <c r="I32" s="159"/>
      <c r="J32" s="160"/>
      <c r="K32" s="159"/>
      <c r="L32" s="160"/>
      <c r="M32" s="161"/>
    </row>
    <row r="33" spans="2:13" ht="14.25" customHeight="1">
      <c r="B33" s="123"/>
      <c r="C33" s="154"/>
      <c r="D33" s="166" t="s">
        <v>66</v>
      </c>
      <c r="E33" s="109" t="s">
        <v>82</v>
      </c>
      <c r="F33" s="167" t="str">
        <f>IF(COUNTIF(国名,$K$4)&gt;0,VLOOKUP($K$4,金額上限リスト,4,FALSE),"対象国を選択してください")</f>
        <v>13,000円×5泊</v>
      </c>
      <c r="G33" s="168"/>
      <c r="H33" s="168"/>
      <c r="I33" s="168"/>
      <c r="J33" s="168"/>
      <c r="K33" s="168"/>
      <c r="L33" s="168"/>
      <c r="M33" s="169"/>
    </row>
    <row r="34" spans="2:13" ht="14.25" customHeight="1">
      <c r="B34" s="123"/>
      <c r="C34" s="154"/>
      <c r="D34" s="125"/>
      <c r="E34" s="126"/>
      <c r="F34" s="126"/>
      <c r="G34" s="127">
        <v>15000</v>
      </c>
      <c r="H34" s="128" t="s">
        <v>8</v>
      </c>
      <c r="I34" s="129">
        <v>2</v>
      </c>
      <c r="J34" s="130" t="s">
        <v>10</v>
      </c>
      <c r="K34" s="131">
        <v>4</v>
      </c>
      <c r="L34" s="130" t="s">
        <v>11</v>
      </c>
      <c r="M34" s="153">
        <f>G34*I34*K34</f>
        <v>120000</v>
      </c>
    </row>
    <row r="35" spans="2:13" ht="14.25" customHeight="1">
      <c r="B35" s="123"/>
      <c r="C35" s="154"/>
      <c r="D35" s="258" t="s">
        <v>83</v>
      </c>
      <c r="E35" s="259"/>
      <c r="F35" s="134"/>
      <c r="G35" s="135">
        <v>13000</v>
      </c>
      <c r="H35" s="136" t="s">
        <v>8</v>
      </c>
      <c r="I35" s="137">
        <v>1</v>
      </c>
      <c r="J35" s="138" t="s">
        <v>10</v>
      </c>
      <c r="K35" s="137">
        <v>4</v>
      </c>
      <c r="L35" s="138" t="s">
        <v>11</v>
      </c>
      <c r="M35" s="139">
        <f>G35*I35*K35</f>
        <v>52000</v>
      </c>
    </row>
    <row r="36" spans="2:13" ht="14.25" customHeight="1">
      <c r="B36" s="140"/>
      <c r="C36" s="141"/>
      <c r="D36" s="170"/>
      <c r="E36" s="171"/>
      <c r="F36" s="171"/>
      <c r="G36" s="170"/>
      <c r="H36" s="172"/>
      <c r="I36" s="170"/>
      <c r="J36" s="170"/>
      <c r="K36" s="170"/>
      <c r="L36" s="170"/>
      <c r="M36" s="173"/>
    </row>
    <row r="37" spans="2:13" ht="14.25" customHeight="1">
      <c r="B37" s="116" t="s">
        <v>29</v>
      </c>
      <c r="C37" s="117">
        <f>SUM(M38:M39)</f>
        <v>65000</v>
      </c>
      <c r="D37" s="118" t="s">
        <v>67</v>
      </c>
      <c r="E37" s="119" t="s">
        <v>82</v>
      </c>
      <c r="F37" s="120" t="str">
        <f>IF(K4&lt;&gt;0,"1事業　50,000円","対象国を選択してください")</f>
        <v>1事業　50,000円</v>
      </c>
      <c r="G37" s="121"/>
      <c r="H37" s="121"/>
      <c r="I37" s="121"/>
      <c r="J37" s="121"/>
      <c r="K37" s="121"/>
      <c r="L37" s="121"/>
      <c r="M37" s="122"/>
    </row>
    <row r="38" spans="2:13" ht="14.25" customHeight="1">
      <c r="B38" s="123"/>
      <c r="C38" s="124">
        <f>M40</f>
        <v>50000</v>
      </c>
      <c r="D38" s="174" t="s">
        <v>36</v>
      </c>
      <c r="E38" s="175"/>
      <c r="F38" s="175"/>
      <c r="G38" s="127">
        <v>25000</v>
      </c>
      <c r="H38" s="128" t="s">
        <v>8</v>
      </c>
      <c r="I38" s="176">
        <v>1</v>
      </c>
      <c r="J38" s="177" t="s">
        <v>12</v>
      </c>
      <c r="K38" s="177"/>
      <c r="L38" s="177"/>
      <c r="M38" s="153">
        <f>G38*I38</f>
        <v>25000</v>
      </c>
    </row>
    <row r="39" spans="2:13" ht="14.25" customHeight="1">
      <c r="B39" s="123"/>
      <c r="C39" s="133">
        <f>C37-C38</f>
        <v>15000</v>
      </c>
      <c r="D39" s="174" t="s">
        <v>37</v>
      </c>
      <c r="E39" s="175"/>
      <c r="F39" s="175"/>
      <c r="G39" s="127">
        <v>20000</v>
      </c>
      <c r="H39" s="128" t="s">
        <v>8</v>
      </c>
      <c r="I39" s="176">
        <v>2</v>
      </c>
      <c r="J39" s="177" t="s">
        <v>12</v>
      </c>
      <c r="K39" s="177"/>
      <c r="L39" s="177"/>
      <c r="M39" s="153">
        <f>G39*I39</f>
        <v>40000</v>
      </c>
    </row>
    <row r="40" spans="2:13" ht="14.25" customHeight="1">
      <c r="B40" s="123"/>
      <c r="C40" s="178"/>
      <c r="D40" s="179" t="s">
        <v>18</v>
      </c>
      <c r="E40" s="134"/>
      <c r="F40" s="134"/>
      <c r="G40" s="180"/>
      <c r="H40" s="136"/>
      <c r="I40" s="138"/>
      <c r="J40" s="138"/>
      <c r="K40" s="138"/>
      <c r="L40" s="138"/>
      <c r="M40" s="139">
        <f>IF(M38+M39&gt;50000,50000,M38+M39)</f>
        <v>50000</v>
      </c>
    </row>
    <row r="41" spans="2:13" ht="14.25" customHeight="1">
      <c r="B41" s="123"/>
      <c r="C41" s="154"/>
      <c r="D41" s="181"/>
      <c r="E41" s="182"/>
      <c r="F41" s="182"/>
      <c r="G41" s="183"/>
      <c r="H41" s="184"/>
      <c r="I41" s="183"/>
      <c r="J41" s="183"/>
      <c r="K41" s="183"/>
      <c r="L41" s="183"/>
      <c r="M41" s="185"/>
    </row>
    <row r="42" spans="2:13" ht="14.25" customHeight="1">
      <c r="B42" s="123"/>
      <c r="C42" s="186">
        <f>SUM(M43,M45)</f>
        <v>355000</v>
      </c>
      <c r="D42" s="166" t="s">
        <v>68</v>
      </c>
      <c r="E42" s="109" t="s">
        <v>82</v>
      </c>
      <c r="F42" s="167" t="str">
        <f>IF(COUNTIF(国名,$K$4)&gt;0,VLOOKUP($K$4,金額上限リスト,6,FALSE),"対象国を選択してください")</f>
        <v>50,000円×6日</v>
      </c>
      <c r="G42" s="168"/>
      <c r="H42" s="168"/>
      <c r="I42" s="168"/>
      <c r="J42" s="168"/>
      <c r="K42" s="168"/>
      <c r="L42" s="168"/>
      <c r="M42" s="169"/>
    </row>
    <row r="43" spans="2:13" ht="14.25" customHeight="1">
      <c r="B43" s="123"/>
      <c r="C43" s="124">
        <f>SUM(M44,M46)</f>
        <v>235000</v>
      </c>
      <c r="D43" s="187" t="s">
        <v>85</v>
      </c>
      <c r="E43" s="188"/>
      <c r="F43" s="188"/>
      <c r="G43" s="127">
        <v>45000</v>
      </c>
      <c r="H43" s="151" t="s">
        <v>8</v>
      </c>
      <c r="I43" s="176">
        <v>1</v>
      </c>
      <c r="J43" s="152" t="s">
        <v>13</v>
      </c>
      <c r="K43" s="163">
        <v>3</v>
      </c>
      <c r="L43" s="152" t="s">
        <v>12</v>
      </c>
      <c r="M43" s="153">
        <f>G43*I43*K43</f>
        <v>135000</v>
      </c>
    </row>
    <row r="44" spans="2:13" ht="14.25" customHeight="1">
      <c r="B44" s="123"/>
      <c r="C44" s="133">
        <f>C42-C43</f>
        <v>120000</v>
      </c>
      <c r="D44" s="258" t="s">
        <v>19</v>
      </c>
      <c r="E44" s="259"/>
      <c r="F44" s="134"/>
      <c r="G44" s="135">
        <v>45000</v>
      </c>
      <c r="H44" s="136" t="s">
        <v>8</v>
      </c>
      <c r="I44" s="137">
        <v>1</v>
      </c>
      <c r="J44" s="138" t="s">
        <v>13</v>
      </c>
      <c r="K44" s="137">
        <v>3</v>
      </c>
      <c r="L44" s="138" t="s">
        <v>12</v>
      </c>
      <c r="M44" s="139">
        <f>G44*I44*K44</f>
        <v>135000</v>
      </c>
    </row>
    <row r="45" spans="2:13" ht="14.25" customHeight="1">
      <c r="B45" s="123"/>
      <c r="C45" s="178"/>
      <c r="D45" s="187" t="s">
        <v>86</v>
      </c>
      <c r="E45" s="189"/>
      <c r="F45" s="189"/>
      <c r="G45" s="127">
        <v>55000</v>
      </c>
      <c r="H45" s="151" t="s">
        <v>8</v>
      </c>
      <c r="I45" s="176">
        <v>2</v>
      </c>
      <c r="J45" s="152" t="s">
        <v>13</v>
      </c>
      <c r="K45" s="163">
        <v>2</v>
      </c>
      <c r="L45" s="152" t="s">
        <v>12</v>
      </c>
      <c r="M45" s="153">
        <f>G45*I45*K45</f>
        <v>220000</v>
      </c>
    </row>
    <row r="46" spans="2:13" ht="14.25" customHeight="1">
      <c r="B46" s="123"/>
      <c r="C46" s="154"/>
      <c r="D46" s="258" t="s">
        <v>20</v>
      </c>
      <c r="E46" s="259"/>
      <c r="F46" s="134"/>
      <c r="G46" s="135">
        <v>50000</v>
      </c>
      <c r="H46" s="136" t="s">
        <v>8</v>
      </c>
      <c r="I46" s="137">
        <v>1</v>
      </c>
      <c r="J46" s="138" t="s">
        <v>13</v>
      </c>
      <c r="K46" s="137">
        <v>2</v>
      </c>
      <c r="L46" s="138" t="s">
        <v>12</v>
      </c>
      <c r="M46" s="139">
        <f>G46*I46*K46</f>
        <v>100000</v>
      </c>
    </row>
    <row r="47" spans="2:13" ht="14.25" customHeight="1">
      <c r="B47" s="123"/>
      <c r="C47" s="154"/>
      <c r="D47" s="179"/>
      <c r="E47" s="134"/>
      <c r="F47" s="134"/>
      <c r="G47" s="180"/>
      <c r="H47" s="136"/>
      <c r="I47" s="138"/>
      <c r="J47" s="138"/>
      <c r="K47" s="138"/>
      <c r="L47" s="138"/>
      <c r="M47" s="139"/>
    </row>
    <row r="48" spans="2:13" ht="14.25" customHeight="1">
      <c r="B48" s="116" t="s">
        <v>87</v>
      </c>
      <c r="C48" s="117">
        <f>M49</f>
        <v>10000</v>
      </c>
      <c r="D48" s="191" t="s">
        <v>88</v>
      </c>
      <c r="E48" s="192"/>
      <c r="F48" s="192"/>
      <c r="G48" s="193"/>
      <c r="H48" s="194"/>
      <c r="I48" s="195"/>
      <c r="J48" s="195"/>
      <c r="K48" s="195"/>
      <c r="L48" s="195"/>
      <c r="M48" s="196"/>
    </row>
    <row r="49" spans="2:13" ht="14.25" customHeight="1">
      <c r="B49" s="123"/>
      <c r="C49" s="133">
        <f>C48</f>
        <v>10000</v>
      </c>
      <c r="D49" s="197" t="s">
        <v>89</v>
      </c>
      <c r="E49" s="198"/>
      <c r="F49" s="199"/>
      <c r="G49" s="127">
        <v>10000</v>
      </c>
      <c r="H49" s="151" t="s">
        <v>8</v>
      </c>
      <c r="I49" s="176">
        <v>1</v>
      </c>
      <c r="J49" s="152" t="s">
        <v>42</v>
      </c>
      <c r="K49" s="152"/>
      <c r="L49" s="152"/>
      <c r="M49" s="153">
        <f>G49*I49</f>
        <v>10000</v>
      </c>
    </row>
    <row r="50" spans="2:13" ht="14.25" customHeight="1" thickBot="1">
      <c r="B50" s="123"/>
      <c r="C50" s="154"/>
      <c r="D50" s="109"/>
      <c r="E50" s="110"/>
      <c r="F50" s="110"/>
      <c r="G50" s="109"/>
      <c r="H50" s="190"/>
      <c r="I50" s="109"/>
      <c r="J50" s="109"/>
      <c r="K50" s="109"/>
      <c r="L50" s="109"/>
      <c r="M50" s="200"/>
    </row>
    <row r="51" spans="2:13" ht="15" customHeight="1" thickTop="1">
      <c r="B51" s="260" t="s">
        <v>14</v>
      </c>
      <c r="C51" s="201">
        <f>SUM(C18,C22,C29,C37,C42,C48)</f>
        <v>1982000</v>
      </c>
      <c r="D51" s="263"/>
      <c r="E51" s="264"/>
      <c r="F51" s="264"/>
      <c r="G51" s="264"/>
      <c r="H51" s="264"/>
      <c r="I51" s="264"/>
      <c r="J51" s="264"/>
      <c r="K51" s="264"/>
      <c r="L51" s="264"/>
      <c r="M51" s="265"/>
    </row>
    <row r="52" spans="2:13" ht="14.25" customHeight="1">
      <c r="B52" s="261"/>
      <c r="C52" s="202">
        <f>SUM(C19,C23,C30,C38,C43)</f>
        <v>1428000</v>
      </c>
      <c r="D52" s="266"/>
      <c r="E52" s="267"/>
      <c r="F52" s="267"/>
      <c r="G52" s="267"/>
      <c r="H52" s="267"/>
      <c r="I52" s="267"/>
      <c r="J52" s="267"/>
      <c r="K52" s="267"/>
      <c r="L52" s="267"/>
      <c r="M52" s="268"/>
    </row>
    <row r="53" spans="2:13" ht="17.25" customHeight="1">
      <c r="B53" s="262"/>
      <c r="C53" s="203">
        <f>C51-C52</f>
        <v>554000</v>
      </c>
      <c r="D53" s="269"/>
      <c r="E53" s="270"/>
      <c r="F53" s="270"/>
      <c r="G53" s="270"/>
      <c r="H53" s="270"/>
      <c r="I53" s="270"/>
      <c r="J53" s="270"/>
      <c r="K53" s="270"/>
      <c r="L53" s="270"/>
      <c r="M53" s="271"/>
    </row>
    <row r="54" ht="14.25"/>
    <row r="55" spans="2:4" ht="18">
      <c r="B55" s="98" t="s">
        <v>24</v>
      </c>
      <c r="C55" s="205"/>
      <c r="D55" s="204"/>
    </row>
    <row r="56" spans="2:13" ht="14.25">
      <c r="B56" s="272"/>
      <c r="C56" s="273"/>
      <c r="D56" s="273"/>
      <c r="E56" s="273"/>
      <c r="F56" s="273"/>
      <c r="G56" s="273"/>
      <c r="H56" s="273"/>
      <c r="I56" s="273"/>
      <c r="J56" s="273"/>
      <c r="K56" s="273"/>
      <c r="L56" s="273"/>
      <c r="M56" s="274"/>
    </row>
    <row r="57" spans="2:13" ht="14.25">
      <c r="B57" s="275"/>
      <c r="C57" s="276"/>
      <c r="D57" s="276"/>
      <c r="E57" s="276"/>
      <c r="F57" s="276"/>
      <c r="G57" s="276"/>
      <c r="H57" s="276"/>
      <c r="I57" s="276"/>
      <c r="J57" s="276"/>
      <c r="K57" s="276"/>
      <c r="L57" s="276"/>
      <c r="M57" s="277"/>
    </row>
    <row r="58" spans="2:13" ht="14.25">
      <c r="B58" s="275"/>
      <c r="C58" s="276"/>
      <c r="D58" s="276"/>
      <c r="E58" s="276"/>
      <c r="F58" s="276"/>
      <c r="G58" s="276"/>
      <c r="H58" s="276"/>
      <c r="I58" s="276"/>
      <c r="J58" s="276"/>
      <c r="K58" s="276"/>
      <c r="L58" s="276"/>
      <c r="M58" s="277"/>
    </row>
    <row r="59" spans="2:13" ht="14.25">
      <c r="B59" s="275"/>
      <c r="C59" s="276"/>
      <c r="D59" s="276"/>
      <c r="E59" s="276"/>
      <c r="F59" s="276"/>
      <c r="G59" s="276"/>
      <c r="H59" s="276"/>
      <c r="I59" s="276"/>
      <c r="J59" s="276"/>
      <c r="K59" s="276"/>
      <c r="L59" s="276"/>
      <c r="M59" s="277"/>
    </row>
    <row r="60" spans="2:13" ht="13.5">
      <c r="B60" s="278"/>
      <c r="C60" s="279"/>
      <c r="D60" s="279"/>
      <c r="E60" s="279"/>
      <c r="F60" s="279"/>
      <c r="G60" s="279"/>
      <c r="H60" s="279"/>
      <c r="I60" s="279"/>
      <c r="J60" s="279"/>
      <c r="K60" s="279"/>
      <c r="L60" s="279"/>
      <c r="M60" s="280"/>
    </row>
  </sheetData>
  <sheetProtection/>
  <mergeCells count="25">
    <mergeCell ref="B1:L1"/>
    <mergeCell ref="B2:L2"/>
    <mergeCell ref="C4:G4"/>
    <mergeCell ref="H4:J4"/>
    <mergeCell ref="B6:M6"/>
    <mergeCell ref="K4:M4"/>
    <mergeCell ref="D8:M8"/>
    <mergeCell ref="D9:M9"/>
    <mergeCell ref="D10:M10"/>
    <mergeCell ref="D11:M11"/>
    <mergeCell ref="B16:B17"/>
    <mergeCell ref="C16:C17"/>
    <mergeCell ref="D16:M16"/>
    <mergeCell ref="D17:E17"/>
    <mergeCell ref="I17:J17"/>
    <mergeCell ref="D46:E46"/>
    <mergeCell ref="B51:B53"/>
    <mergeCell ref="D51:M53"/>
    <mergeCell ref="B56:M60"/>
    <mergeCell ref="D20:E20"/>
    <mergeCell ref="D24:E24"/>
    <mergeCell ref="D27:E27"/>
    <mergeCell ref="D31:E31"/>
    <mergeCell ref="D35:E35"/>
    <mergeCell ref="D44:E44"/>
  </mergeCells>
  <conditionalFormatting sqref="F22">
    <cfRule type="cellIs" priority="1" dxfId="14" operator="equal" stopIfTrue="1">
      <formula>"対象国を選択してください"</formula>
    </cfRule>
  </conditionalFormatting>
  <conditionalFormatting sqref="F42">
    <cfRule type="cellIs" priority="8" dxfId="14" operator="equal" stopIfTrue="1">
      <formula>"対象国を選択してください"</formula>
    </cfRule>
  </conditionalFormatting>
  <conditionalFormatting sqref="F33">
    <cfRule type="cellIs" priority="9" dxfId="14" operator="equal" stopIfTrue="1">
      <formula>"対象国を選択してください"</formula>
    </cfRule>
  </conditionalFormatting>
  <conditionalFormatting sqref="F29">
    <cfRule type="cellIs" priority="10" dxfId="14" operator="equal" stopIfTrue="1">
      <formula>"対象国を選択してください"</formula>
    </cfRule>
  </conditionalFormatting>
  <conditionalFormatting sqref="F37">
    <cfRule type="cellIs" priority="7" dxfId="15" operator="equal" stopIfTrue="1">
      <formula>"対象国を選択してください"</formula>
    </cfRule>
  </conditionalFormatting>
  <conditionalFormatting sqref="F18">
    <cfRule type="cellIs" priority="3" dxfId="14" operator="equal" stopIfTrue="1">
      <formula>"対象国を選択してください"</formula>
    </cfRule>
  </conditionalFormatting>
  <dataValidations count="1">
    <dataValidation type="list" showInputMessage="1" showErrorMessage="1" sqref="K4">
      <formula1>国名</formula1>
    </dataValidation>
  </dataValidations>
  <printOptions/>
  <pageMargins left="0.7" right="0.7" top="0.75" bottom="0.75" header="0.3" footer="0.3"/>
  <pageSetup horizontalDpi="600" verticalDpi="600" orientation="portrait" paperSize="9" scale="47" r:id="rId4"/>
  <drawing r:id="rId3"/>
  <legacyDrawing r:id="rId2"/>
</worksheet>
</file>

<file path=xl/worksheets/sheet4.xml><?xml version="1.0" encoding="utf-8"?>
<worksheet xmlns="http://schemas.openxmlformats.org/spreadsheetml/2006/main" xmlns:r="http://schemas.openxmlformats.org/officeDocument/2006/relationships">
  <dimension ref="B1:N60"/>
  <sheetViews>
    <sheetView view="pageBreakPreview" zoomScale="80" zoomScaleSheetLayoutView="80" zoomScalePageLayoutView="0" workbookViewId="0" topLeftCell="A1">
      <selection activeCell="B3" sqref="B3"/>
    </sheetView>
  </sheetViews>
  <sheetFormatPr defaultColWidth="9.140625" defaultRowHeight="15"/>
  <cols>
    <col min="1" max="1" width="2.421875" style="95" customWidth="1"/>
    <col min="2" max="2" width="18.421875" style="105" customWidth="1"/>
    <col min="3" max="3" width="37.140625" style="95" customWidth="1"/>
    <col min="4" max="4" width="28.57421875" style="95" bestFit="1" customWidth="1"/>
    <col min="5" max="5" width="7.421875" style="99" customWidth="1"/>
    <col min="6" max="6" width="22.421875" style="99" customWidth="1"/>
    <col min="7" max="7" width="15.00390625" style="95" customWidth="1"/>
    <col min="8" max="8" width="6.00390625" style="95" bestFit="1" customWidth="1"/>
    <col min="9" max="9" width="4.57421875" style="95" bestFit="1" customWidth="1"/>
    <col min="10" max="10" width="6.421875" style="95" bestFit="1" customWidth="1"/>
    <col min="11" max="11" width="3.421875" style="95" customWidth="1"/>
    <col min="12" max="12" width="5.421875" style="95" customWidth="1"/>
    <col min="13" max="13" width="25.00390625" style="95" customWidth="1"/>
    <col min="14" max="16384" width="9.00390625" style="95" customWidth="1"/>
  </cols>
  <sheetData>
    <row r="1" spans="2:12" s="94" customFormat="1" ht="20.25">
      <c r="B1" s="231" t="s">
        <v>72</v>
      </c>
      <c r="C1" s="231"/>
      <c r="D1" s="296"/>
      <c r="E1" s="296"/>
      <c r="F1" s="296"/>
      <c r="G1" s="296"/>
      <c r="H1" s="296"/>
      <c r="I1" s="296"/>
      <c r="J1" s="296"/>
      <c r="K1" s="296"/>
      <c r="L1" s="296"/>
    </row>
    <row r="2" spans="2:12" s="94" customFormat="1" ht="20.25">
      <c r="B2" s="231" t="s">
        <v>92</v>
      </c>
      <c r="C2" s="296"/>
      <c r="D2" s="296"/>
      <c r="E2" s="296"/>
      <c r="F2" s="296"/>
      <c r="G2" s="296"/>
      <c r="H2" s="296"/>
      <c r="I2" s="296"/>
      <c r="J2" s="296"/>
      <c r="K2" s="296"/>
      <c r="L2" s="296"/>
    </row>
    <row r="3" spans="2:13" ht="14.25">
      <c r="B3" s="96"/>
      <c r="C3" s="96"/>
      <c r="D3" s="96"/>
      <c r="E3" s="96"/>
      <c r="F3" s="96"/>
      <c r="G3" s="96"/>
      <c r="H3" s="96"/>
      <c r="I3" s="96"/>
      <c r="J3" s="96"/>
      <c r="K3" s="96"/>
      <c r="L3" s="96"/>
      <c r="M3" s="96"/>
    </row>
    <row r="4" spans="2:13" ht="24" customHeight="1">
      <c r="B4" s="97" t="s">
        <v>73</v>
      </c>
      <c r="C4" s="297" t="s">
        <v>74</v>
      </c>
      <c r="D4" s="298"/>
      <c r="E4" s="298"/>
      <c r="F4" s="298"/>
      <c r="G4" s="299"/>
      <c r="H4" s="300" t="s">
        <v>75</v>
      </c>
      <c r="I4" s="301"/>
      <c r="J4" s="301"/>
      <c r="K4" s="252" t="s">
        <v>44</v>
      </c>
      <c r="L4" s="253"/>
      <c r="M4" s="254"/>
    </row>
    <row r="5" spans="2:6" ht="14.25">
      <c r="B5" s="95" t="s">
        <v>76</v>
      </c>
      <c r="E5" s="95"/>
      <c r="F5" s="95"/>
    </row>
    <row r="6" spans="2:13" ht="26.25">
      <c r="B6" s="302" t="s">
        <v>90</v>
      </c>
      <c r="C6" s="303"/>
      <c r="D6" s="303"/>
      <c r="E6" s="303"/>
      <c r="F6" s="303"/>
      <c r="G6" s="303"/>
      <c r="H6" s="303"/>
      <c r="I6" s="303"/>
      <c r="J6" s="303"/>
      <c r="K6" s="303"/>
      <c r="L6" s="303"/>
      <c r="M6" s="303"/>
    </row>
    <row r="7" ht="18">
      <c r="B7" s="98" t="s">
        <v>22</v>
      </c>
    </row>
    <row r="8" spans="2:13" ht="14.25">
      <c r="B8" s="100" t="s">
        <v>0</v>
      </c>
      <c r="C8" s="100" t="s">
        <v>1</v>
      </c>
      <c r="D8" s="281" t="s">
        <v>7</v>
      </c>
      <c r="E8" s="282"/>
      <c r="F8" s="282"/>
      <c r="G8" s="282"/>
      <c r="H8" s="282"/>
      <c r="I8" s="282"/>
      <c r="J8" s="282"/>
      <c r="K8" s="282"/>
      <c r="L8" s="282"/>
      <c r="M8" s="283"/>
    </row>
    <row r="9" spans="2:13" ht="15.75">
      <c r="B9" s="101" t="s">
        <v>5</v>
      </c>
      <c r="C9" s="102">
        <f>C52</f>
        <v>0</v>
      </c>
      <c r="D9" s="284" t="s">
        <v>78</v>
      </c>
      <c r="E9" s="285"/>
      <c r="F9" s="285"/>
      <c r="G9" s="285"/>
      <c r="H9" s="285"/>
      <c r="I9" s="285"/>
      <c r="J9" s="285"/>
      <c r="K9" s="285"/>
      <c r="L9" s="285"/>
      <c r="M9" s="286"/>
    </row>
    <row r="10" spans="2:14" ht="16.5" thickBot="1">
      <c r="B10" s="103" t="s">
        <v>6</v>
      </c>
      <c r="C10" s="104">
        <f>C53</f>
        <v>0</v>
      </c>
      <c r="D10" s="287" t="s">
        <v>79</v>
      </c>
      <c r="E10" s="288"/>
      <c r="F10" s="288"/>
      <c r="G10" s="288"/>
      <c r="H10" s="288"/>
      <c r="I10" s="288"/>
      <c r="J10" s="288"/>
      <c r="K10" s="288"/>
      <c r="L10" s="288"/>
      <c r="M10" s="289"/>
      <c r="N10" s="105"/>
    </row>
    <row r="11" spans="2:13" ht="16.5" thickTop="1">
      <c r="B11" s="106" t="s">
        <v>14</v>
      </c>
      <c r="C11" s="107">
        <f>C9+C10</f>
        <v>0</v>
      </c>
      <c r="D11" s="290"/>
      <c r="E11" s="291"/>
      <c r="F11" s="291"/>
      <c r="G11" s="291"/>
      <c r="H11" s="291"/>
      <c r="I11" s="291"/>
      <c r="J11" s="291"/>
      <c r="K11" s="291"/>
      <c r="L11" s="291"/>
      <c r="M11" s="292"/>
    </row>
    <row r="12" spans="2:13" ht="15">
      <c r="B12" s="108"/>
      <c r="C12" s="109"/>
      <c r="D12" s="109"/>
      <c r="E12" s="110"/>
      <c r="F12" s="110"/>
      <c r="G12" s="109"/>
      <c r="H12" s="109"/>
      <c r="I12" s="109"/>
      <c r="J12" s="109"/>
      <c r="K12" s="109"/>
      <c r="L12" s="109"/>
      <c r="M12" s="109"/>
    </row>
    <row r="13" spans="2:13" ht="15">
      <c r="B13" s="108"/>
      <c r="C13" s="109"/>
      <c r="D13" s="109"/>
      <c r="E13" s="110"/>
      <c r="F13" s="110"/>
      <c r="G13" s="109"/>
      <c r="H13" s="109"/>
      <c r="I13" s="109"/>
      <c r="J13" s="109"/>
      <c r="K13" s="109"/>
      <c r="L13" s="109"/>
      <c r="M13" s="109"/>
    </row>
    <row r="14" spans="2:13" ht="15">
      <c r="B14" s="108"/>
      <c r="C14" s="109"/>
      <c r="D14" s="109"/>
      <c r="E14" s="110"/>
      <c r="F14" s="110"/>
      <c r="G14" s="109"/>
      <c r="H14" s="109"/>
      <c r="I14" s="109"/>
      <c r="J14" s="109"/>
      <c r="K14" s="109"/>
      <c r="L14" s="109"/>
      <c r="M14" s="109"/>
    </row>
    <row r="15" spans="2:12" ht="18">
      <c r="B15" s="98" t="s">
        <v>23</v>
      </c>
      <c r="C15" s="111" t="s">
        <v>80</v>
      </c>
      <c r="G15" s="112"/>
      <c r="H15" s="112"/>
      <c r="I15" s="112"/>
      <c r="J15" s="112"/>
      <c r="K15" s="112"/>
      <c r="L15" s="112"/>
    </row>
    <row r="16" spans="2:13" ht="14.25">
      <c r="B16" s="293" t="s">
        <v>0</v>
      </c>
      <c r="C16" s="293" t="s">
        <v>1</v>
      </c>
      <c r="D16" s="294" t="s">
        <v>81</v>
      </c>
      <c r="E16" s="294"/>
      <c r="F16" s="294"/>
      <c r="G16" s="295"/>
      <c r="H16" s="295"/>
      <c r="I16" s="295"/>
      <c r="J16" s="295"/>
      <c r="K16" s="295"/>
      <c r="L16" s="295"/>
      <c r="M16" s="294"/>
    </row>
    <row r="17" spans="2:13" ht="14.25">
      <c r="B17" s="293"/>
      <c r="C17" s="293"/>
      <c r="D17" s="282" t="s">
        <v>7</v>
      </c>
      <c r="E17" s="282"/>
      <c r="F17" s="113"/>
      <c r="G17" s="113" t="s">
        <v>2</v>
      </c>
      <c r="H17" s="114"/>
      <c r="I17" s="282" t="s">
        <v>3</v>
      </c>
      <c r="J17" s="282"/>
      <c r="K17" s="113"/>
      <c r="L17" s="113"/>
      <c r="M17" s="115" t="s">
        <v>4</v>
      </c>
    </row>
    <row r="18" spans="2:13" ht="14.25" customHeight="1">
      <c r="B18" s="116" t="s">
        <v>26</v>
      </c>
      <c r="C18" s="117">
        <f>M19</f>
        <v>0</v>
      </c>
      <c r="D18" s="118" t="s">
        <v>63</v>
      </c>
      <c r="E18" s="119" t="s">
        <v>82</v>
      </c>
      <c r="F18" s="120" t="str">
        <f>IF(COUNTIF(国名,$K$4)&gt;0,VLOOKUP($K$4,金額上限リスト,3,FALSE),"対象国を選択してください")</f>
        <v>15,000円×6日</v>
      </c>
      <c r="G18" s="121"/>
      <c r="H18" s="121"/>
      <c r="I18" s="121"/>
      <c r="J18" s="121"/>
      <c r="K18" s="121"/>
      <c r="L18" s="121"/>
      <c r="M18" s="122"/>
    </row>
    <row r="19" spans="2:13" ht="14.25" customHeight="1">
      <c r="B19" s="123"/>
      <c r="C19" s="124">
        <f>M20</f>
        <v>0</v>
      </c>
      <c r="D19" s="125"/>
      <c r="E19" s="126"/>
      <c r="F19" s="126"/>
      <c r="G19" s="127"/>
      <c r="H19" s="128" t="s">
        <v>8</v>
      </c>
      <c r="I19" s="129"/>
      <c r="J19" s="130" t="s">
        <v>10</v>
      </c>
      <c r="K19" s="131"/>
      <c r="L19" s="130" t="s">
        <v>12</v>
      </c>
      <c r="M19" s="132">
        <f>G19*I19*K19</f>
        <v>0</v>
      </c>
    </row>
    <row r="20" spans="2:13" ht="14.25" customHeight="1">
      <c r="B20" s="123"/>
      <c r="C20" s="133">
        <f>C18-C19</f>
        <v>0</v>
      </c>
      <c r="D20" s="258" t="s">
        <v>83</v>
      </c>
      <c r="E20" s="259"/>
      <c r="F20" s="134"/>
      <c r="G20" s="135"/>
      <c r="H20" s="136" t="s">
        <v>8</v>
      </c>
      <c r="I20" s="137"/>
      <c r="J20" s="138" t="s">
        <v>10</v>
      </c>
      <c r="K20" s="137"/>
      <c r="L20" s="138" t="s">
        <v>12</v>
      </c>
      <c r="M20" s="139">
        <f>G20*I20*K20</f>
        <v>0</v>
      </c>
    </row>
    <row r="21" spans="2:13" ht="14.25" customHeight="1">
      <c r="B21" s="140"/>
      <c r="C21" s="141"/>
      <c r="D21" s="142"/>
      <c r="E21" s="143"/>
      <c r="F21" s="143"/>
      <c r="G21" s="144"/>
      <c r="H21" s="145"/>
      <c r="I21" s="146"/>
      <c r="J21" s="147"/>
      <c r="K21" s="146"/>
      <c r="L21" s="147"/>
      <c r="M21" s="148"/>
    </row>
    <row r="22" spans="2:13" ht="14.25" customHeight="1">
      <c r="B22" s="123" t="s">
        <v>27</v>
      </c>
      <c r="C22" s="117">
        <f>SUM(M23,M26)</f>
        <v>0</v>
      </c>
      <c r="D22" s="118" t="s">
        <v>64</v>
      </c>
      <c r="E22" s="119" t="s">
        <v>82</v>
      </c>
      <c r="F22" s="120" t="str">
        <f>IF(COUNTIF(国名,$K$4)&gt;0,VLOOKUP($K$4,金額上限リスト,4,FALSE),"対象国を選択してください")</f>
        <v>13,000円×5泊</v>
      </c>
      <c r="G22" s="121"/>
      <c r="H22" s="121"/>
      <c r="I22" s="121"/>
      <c r="J22" s="121"/>
      <c r="K22" s="121"/>
      <c r="L22" s="121"/>
      <c r="M22" s="122"/>
    </row>
    <row r="23" spans="2:13" ht="14.25" customHeight="1">
      <c r="B23" s="123"/>
      <c r="C23" s="124">
        <f>SUM(M24,M27)</f>
        <v>0</v>
      </c>
      <c r="D23" s="125"/>
      <c r="E23" s="149"/>
      <c r="F23" s="150" t="s">
        <v>15</v>
      </c>
      <c r="G23" s="127"/>
      <c r="H23" s="151" t="s">
        <v>8</v>
      </c>
      <c r="I23" s="129"/>
      <c r="J23" s="152" t="s">
        <v>10</v>
      </c>
      <c r="K23" s="131"/>
      <c r="L23" s="152" t="s">
        <v>11</v>
      </c>
      <c r="M23" s="153">
        <f>G23*I23*K23</f>
        <v>0</v>
      </c>
    </row>
    <row r="24" spans="2:13" ht="14.25" customHeight="1">
      <c r="B24" s="123"/>
      <c r="C24" s="133">
        <f>C22-C23</f>
        <v>0</v>
      </c>
      <c r="D24" s="258" t="s">
        <v>18</v>
      </c>
      <c r="E24" s="259"/>
      <c r="F24" s="134"/>
      <c r="G24" s="135"/>
      <c r="H24" s="136" t="s">
        <v>8</v>
      </c>
      <c r="I24" s="137"/>
      <c r="J24" s="138" t="s">
        <v>10</v>
      </c>
      <c r="K24" s="137"/>
      <c r="L24" s="138" t="s">
        <v>11</v>
      </c>
      <c r="M24" s="139">
        <f>G24*I24*K24</f>
        <v>0</v>
      </c>
    </row>
    <row r="25" spans="2:13" ht="14.25" customHeight="1">
      <c r="B25" s="123"/>
      <c r="C25" s="154"/>
      <c r="D25" s="155"/>
      <c r="E25" s="156"/>
      <c r="F25" s="156"/>
      <c r="G25" s="157"/>
      <c r="H25" s="158"/>
      <c r="I25" s="159"/>
      <c r="J25" s="160"/>
      <c r="K25" s="159"/>
      <c r="L25" s="160"/>
      <c r="M25" s="161"/>
    </row>
    <row r="26" spans="2:13" ht="14.25" customHeight="1">
      <c r="B26" s="123"/>
      <c r="C26" s="154"/>
      <c r="D26" s="125"/>
      <c r="E26" s="149"/>
      <c r="F26" s="150" t="s">
        <v>16</v>
      </c>
      <c r="G26" s="127"/>
      <c r="H26" s="162" t="s">
        <v>8</v>
      </c>
      <c r="I26" s="163"/>
      <c r="J26" s="152" t="s">
        <v>10</v>
      </c>
      <c r="K26" s="163"/>
      <c r="L26" s="152" t="s">
        <v>11</v>
      </c>
      <c r="M26" s="153">
        <f>G26*I26*K26</f>
        <v>0</v>
      </c>
    </row>
    <row r="27" spans="2:13" ht="14.25" customHeight="1">
      <c r="B27" s="123"/>
      <c r="C27" s="154"/>
      <c r="D27" s="258" t="s">
        <v>18</v>
      </c>
      <c r="E27" s="259"/>
      <c r="F27" s="134"/>
      <c r="G27" s="135"/>
      <c r="H27" s="136" t="s">
        <v>8</v>
      </c>
      <c r="I27" s="137"/>
      <c r="J27" s="138" t="s">
        <v>10</v>
      </c>
      <c r="K27" s="137"/>
      <c r="L27" s="138" t="s">
        <v>11</v>
      </c>
      <c r="M27" s="139">
        <f>G27*I27*K27</f>
        <v>0</v>
      </c>
    </row>
    <row r="28" spans="2:13" ht="14.25" customHeight="1">
      <c r="B28" s="123"/>
      <c r="C28" s="154"/>
      <c r="D28" s="142"/>
      <c r="E28" s="143"/>
      <c r="F28" s="143"/>
      <c r="G28" s="164"/>
      <c r="H28" s="145"/>
      <c r="I28" s="146"/>
      <c r="J28" s="147"/>
      <c r="K28" s="146"/>
      <c r="L28" s="147"/>
      <c r="M28" s="165"/>
    </row>
    <row r="29" spans="2:13" ht="14.25" customHeight="1">
      <c r="B29" s="116" t="s">
        <v>28</v>
      </c>
      <c r="C29" s="117">
        <f>SUM(M30,M34)</f>
        <v>0</v>
      </c>
      <c r="D29" s="118" t="s">
        <v>65</v>
      </c>
      <c r="E29" s="119" t="s">
        <v>82</v>
      </c>
      <c r="F29" s="120" t="str">
        <f>IF(COUNTIF(国名,$K$4)&gt;0,VLOOKUP($K$4,金額上限リスト,4,FALSE),"対象国を選択してください")</f>
        <v>13,000円×5泊</v>
      </c>
      <c r="G29" s="121"/>
      <c r="H29" s="121"/>
      <c r="I29" s="121"/>
      <c r="J29" s="121"/>
      <c r="K29" s="121"/>
      <c r="L29" s="121"/>
      <c r="M29" s="122"/>
    </row>
    <row r="30" spans="2:13" ht="14.25" customHeight="1">
      <c r="B30" s="123"/>
      <c r="C30" s="124">
        <f>SUM(M31,M35)</f>
        <v>0</v>
      </c>
      <c r="D30" s="125"/>
      <c r="E30" s="126"/>
      <c r="F30" s="126"/>
      <c r="G30" s="127"/>
      <c r="H30" s="128" t="s">
        <v>8</v>
      </c>
      <c r="I30" s="129"/>
      <c r="J30" s="130" t="s">
        <v>10</v>
      </c>
      <c r="K30" s="131"/>
      <c r="L30" s="130" t="s">
        <v>11</v>
      </c>
      <c r="M30" s="153">
        <f>G30*I30*K30</f>
        <v>0</v>
      </c>
    </row>
    <row r="31" spans="2:13" ht="14.25" customHeight="1">
      <c r="B31" s="123"/>
      <c r="C31" s="133">
        <f>C29-C30</f>
        <v>0</v>
      </c>
      <c r="D31" s="258" t="s">
        <v>84</v>
      </c>
      <c r="E31" s="259"/>
      <c r="F31" s="134"/>
      <c r="G31" s="135"/>
      <c r="H31" s="136" t="s">
        <v>8</v>
      </c>
      <c r="I31" s="137"/>
      <c r="J31" s="138" t="s">
        <v>10</v>
      </c>
      <c r="K31" s="137"/>
      <c r="L31" s="138" t="s">
        <v>11</v>
      </c>
      <c r="M31" s="139">
        <f>G31*I31*K31</f>
        <v>0</v>
      </c>
    </row>
    <row r="32" spans="2:13" ht="14.25" customHeight="1">
      <c r="B32" s="123"/>
      <c r="C32" s="154"/>
      <c r="D32" s="155"/>
      <c r="E32" s="156"/>
      <c r="F32" s="156"/>
      <c r="G32" s="157"/>
      <c r="H32" s="158"/>
      <c r="I32" s="159"/>
      <c r="J32" s="160"/>
      <c r="K32" s="159"/>
      <c r="L32" s="160"/>
      <c r="M32" s="161"/>
    </row>
    <row r="33" spans="2:13" ht="14.25" customHeight="1">
      <c r="B33" s="123"/>
      <c r="C33" s="154"/>
      <c r="D33" s="166" t="s">
        <v>66</v>
      </c>
      <c r="E33" s="109" t="s">
        <v>82</v>
      </c>
      <c r="F33" s="167" t="str">
        <f>IF(COUNTIF(国名,$K$4)&gt;0,VLOOKUP($K$4,金額上限リスト,4,FALSE),"対象国を選択してください")</f>
        <v>13,000円×5泊</v>
      </c>
      <c r="G33" s="168"/>
      <c r="H33" s="168"/>
      <c r="I33" s="168"/>
      <c r="J33" s="168"/>
      <c r="K33" s="168"/>
      <c r="L33" s="168"/>
      <c r="M33" s="169"/>
    </row>
    <row r="34" spans="2:13" ht="14.25" customHeight="1">
      <c r="B34" s="123"/>
      <c r="C34" s="154"/>
      <c r="D34" s="125"/>
      <c r="E34" s="126"/>
      <c r="F34" s="126"/>
      <c r="G34" s="127"/>
      <c r="H34" s="128" t="s">
        <v>8</v>
      </c>
      <c r="I34" s="129"/>
      <c r="J34" s="130" t="s">
        <v>10</v>
      </c>
      <c r="K34" s="131"/>
      <c r="L34" s="130" t="s">
        <v>11</v>
      </c>
      <c r="M34" s="153">
        <f>G34*I34*K34</f>
        <v>0</v>
      </c>
    </row>
    <row r="35" spans="2:13" ht="14.25" customHeight="1">
      <c r="B35" s="123"/>
      <c r="C35" s="154"/>
      <c r="D35" s="258" t="s">
        <v>83</v>
      </c>
      <c r="E35" s="259"/>
      <c r="F35" s="134"/>
      <c r="G35" s="135"/>
      <c r="H35" s="136" t="s">
        <v>8</v>
      </c>
      <c r="I35" s="137"/>
      <c r="J35" s="138" t="s">
        <v>10</v>
      </c>
      <c r="K35" s="137"/>
      <c r="L35" s="138" t="s">
        <v>11</v>
      </c>
      <c r="M35" s="139">
        <f>G35*I35*K35</f>
        <v>0</v>
      </c>
    </row>
    <row r="36" spans="2:13" ht="14.25" customHeight="1">
      <c r="B36" s="140"/>
      <c r="C36" s="141"/>
      <c r="D36" s="170"/>
      <c r="E36" s="171"/>
      <c r="F36" s="171"/>
      <c r="G36" s="170"/>
      <c r="H36" s="172"/>
      <c r="I36" s="170"/>
      <c r="J36" s="170"/>
      <c r="K36" s="170"/>
      <c r="L36" s="170"/>
      <c r="M36" s="173"/>
    </row>
    <row r="37" spans="2:13" ht="14.25" customHeight="1">
      <c r="B37" s="116" t="s">
        <v>29</v>
      </c>
      <c r="C37" s="117">
        <f>SUM(M38:M39)</f>
        <v>0</v>
      </c>
      <c r="D37" s="118" t="s">
        <v>67</v>
      </c>
      <c r="E37" s="119" t="s">
        <v>82</v>
      </c>
      <c r="F37" s="120" t="str">
        <f>IF(K4&lt;&gt;0,"1事業　50,000円","対象国を選択してください")</f>
        <v>1事業　50,000円</v>
      </c>
      <c r="G37" s="121"/>
      <c r="H37" s="121"/>
      <c r="I37" s="121"/>
      <c r="J37" s="121"/>
      <c r="K37" s="121"/>
      <c r="L37" s="121"/>
      <c r="M37" s="122"/>
    </row>
    <row r="38" spans="2:13" ht="14.25" customHeight="1">
      <c r="B38" s="123"/>
      <c r="C38" s="124">
        <f>M40</f>
        <v>0</v>
      </c>
      <c r="D38" s="174" t="s">
        <v>36</v>
      </c>
      <c r="E38" s="175"/>
      <c r="F38" s="175"/>
      <c r="G38" s="127"/>
      <c r="H38" s="128" t="s">
        <v>8</v>
      </c>
      <c r="I38" s="176"/>
      <c r="J38" s="177" t="s">
        <v>12</v>
      </c>
      <c r="K38" s="177"/>
      <c r="L38" s="177"/>
      <c r="M38" s="153">
        <f>G38*I38</f>
        <v>0</v>
      </c>
    </row>
    <row r="39" spans="2:13" ht="14.25" customHeight="1">
      <c r="B39" s="123"/>
      <c r="C39" s="133">
        <f>C37-C38</f>
        <v>0</v>
      </c>
      <c r="D39" s="174" t="s">
        <v>37</v>
      </c>
      <c r="E39" s="175"/>
      <c r="F39" s="175"/>
      <c r="G39" s="127"/>
      <c r="H39" s="128" t="s">
        <v>8</v>
      </c>
      <c r="I39" s="176"/>
      <c r="J39" s="177" t="s">
        <v>12</v>
      </c>
      <c r="K39" s="177"/>
      <c r="L39" s="177"/>
      <c r="M39" s="153">
        <f>G39*I39</f>
        <v>0</v>
      </c>
    </row>
    <row r="40" spans="2:13" ht="14.25" customHeight="1">
      <c r="B40" s="123"/>
      <c r="C40" s="178"/>
      <c r="D40" s="179" t="s">
        <v>18</v>
      </c>
      <c r="E40" s="134"/>
      <c r="F40" s="134"/>
      <c r="G40" s="180"/>
      <c r="H40" s="136"/>
      <c r="I40" s="138"/>
      <c r="J40" s="138"/>
      <c r="K40" s="138"/>
      <c r="L40" s="138"/>
      <c r="M40" s="139">
        <f>IF(M38+M39&gt;50000,50000,M38+M39)</f>
        <v>0</v>
      </c>
    </row>
    <row r="41" spans="2:13" ht="14.25" customHeight="1">
      <c r="B41" s="123"/>
      <c r="C41" s="154"/>
      <c r="D41" s="181"/>
      <c r="E41" s="182"/>
      <c r="F41" s="182"/>
      <c r="G41" s="183"/>
      <c r="H41" s="184"/>
      <c r="I41" s="183"/>
      <c r="J41" s="183"/>
      <c r="K41" s="183"/>
      <c r="L41" s="183"/>
      <c r="M41" s="185"/>
    </row>
    <row r="42" spans="2:13" ht="14.25" customHeight="1">
      <c r="B42" s="123"/>
      <c r="C42" s="186">
        <f>SUM(M43,M45)</f>
        <v>0</v>
      </c>
      <c r="D42" s="166" t="s">
        <v>68</v>
      </c>
      <c r="E42" s="109" t="s">
        <v>82</v>
      </c>
      <c r="F42" s="167" t="str">
        <f>IF(COUNTIF(国名,$K$4)&gt;0,VLOOKUP($K$4,金額上限リスト,6,FALSE),"対象国を選択してください")</f>
        <v>50,000円×6日</v>
      </c>
      <c r="G42" s="168"/>
      <c r="H42" s="168"/>
      <c r="I42" s="168"/>
      <c r="J42" s="168"/>
      <c r="K42" s="168"/>
      <c r="L42" s="168"/>
      <c r="M42" s="169"/>
    </row>
    <row r="43" spans="2:13" ht="14.25" customHeight="1">
      <c r="B43" s="123"/>
      <c r="C43" s="124">
        <f>SUM(M44,M46)</f>
        <v>0</v>
      </c>
      <c r="D43" s="187" t="s">
        <v>85</v>
      </c>
      <c r="E43" s="188"/>
      <c r="F43" s="188"/>
      <c r="G43" s="127"/>
      <c r="H43" s="151" t="s">
        <v>8</v>
      </c>
      <c r="I43" s="176"/>
      <c r="J43" s="152" t="s">
        <v>13</v>
      </c>
      <c r="K43" s="163"/>
      <c r="L43" s="152" t="s">
        <v>12</v>
      </c>
      <c r="M43" s="153">
        <f>G43*I43*K43</f>
        <v>0</v>
      </c>
    </row>
    <row r="44" spans="2:13" ht="14.25" customHeight="1">
      <c r="B44" s="123"/>
      <c r="C44" s="133">
        <f>C42-C43</f>
        <v>0</v>
      </c>
      <c r="D44" s="258" t="s">
        <v>19</v>
      </c>
      <c r="E44" s="259"/>
      <c r="F44" s="134"/>
      <c r="G44" s="135"/>
      <c r="H44" s="136" t="s">
        <v>8</v>
      </c>
      <c r="I44" s="137"/>
      <c r="J44" s="138" t="s">
        <v>13</v>
      </c>
      <c r="K44" s="137"/>
      <c r="L44" s="138" t="s">
        <v>12</v>
      </c>
      <c r="M44" s="139">
        <f>G44*I44*K44</f>
        <v>0</v>
      </c>
    </row>
    <row r="45" spans="2:13" ht="14.25" customHeight="1">
      <c r="B45" s="123"/>
      <c r="C45" s="178"/>
      <c r="D45" s="187" t="s">
        <v>86</v>
      </c>
      <c r="E45" s="189"/>
      <c r="F45" s="189"/>
      <c r="G45" s="127"/>
      <c r="H45" s="151" t="s">
        <v>8</v>
      </c>
      <c r="I45" s="176"/>
      <c r="J45" s="152" t="s">
        <v>13</v>
      </c>
      <c r="K45" s="163"/>
      <c r="L45" s="152" t="s">
        <v>12</v>
      </c>
      <c r="M45" s="153">
        <f>G45*I45*K45</f>
        <v>0</v>
      </c>
    </row>
    <row r="46" spans="2:13" ht="14.25" customHeight="1">
      <c r="B46" s="123"/>
      <c r="C46" s="154"/>
      <c r="D46" s="258" t="s">
        <v>20</v>
      </c>
      <c r="E46" s="259"/>
      <c r="F46" s="134"/>
      <c r="G46" s="135"/>
      <c r="H46" s="136" t="s">
        <v>8</v>
      </c>
      <c r="I46" s="137"/>
      <c r="J46" s="138" t="s">
        <v>13</v>
      </c>
      <c r="K46" s="137"/>
      <c r="L46" s="138" t="s">
        <v>12</v>
      </c>
      <c r="M46" s="139">
        <f>G46*I46*K46</f>
        <v>0</v>
      </c>
    </row>
    <row r="47" spans="2:13" ht="14.25" customHeight="1">
      <c r="B47" s="123"/>
      <c r="C47" s="154"/>
      <c r="D47" s="179"/>
      <c r="E47" s="134"/>
      <c r="F47" s="134"/>
      <c r="G47" s="180"/>
      <c r="H47" s="136"/>
      <c r="I47" s="138"/>
      <c r="J47" s="138"/>
      <c r="K47" s="138"/>
      <c r="L47" s="138"/>
      <c r="M47" s="139"/>
    </row>
    <row r="48" spans="2:13" ht="14.25" customHeight="1">
      <c r="B48" s="116" t="s">
        <v>87</v>
      </c>
      <c r="C48" s="117">
        <f>M49</f>
        <v>0</v>
      </c>
      <c r="D48" s="191" t="s">
        <v>88</v>
      </c>
      <c r="E48" s="192"/>
      <c r="F48" s="192"/>
      <c r="G48" s="193"/>
      <c r="H48" s="194"/>
      <c r="I48" s="195"/>
      <c r="J48" s="195"/>
      <c r="K48" s="195"/>
      <c r="L48" s="195"/>
      <c r="M48" s="196"/>
    </row>
    <row r="49" spans="2:13" ht="14.25" customHeight="1">
      <c r="B49" s="123"/>
      <c r="C49" s="133">
        <f>C48</f>
        <v>0</v>
      </c>
      <c r="D49" s="197" t="s">
        <v>89</v>
      </c>
      <c r="E49" s="198"/>
      <c r="F49" s="199"/>
      <c r="G49" s="127"/>
      <c r="H49" s="151" t="s">
        <v>8</v>
      </c>
      <c r="I49" s="176"/>
      <c r="J49" s="152" t="s">
        <v>42</v>
      </c>
      <c r="K49" s="152"/>
      <c r="L49" s="152"/>
      <c r="M49" s="153">
        <f>G49*I49</f>
        <v>0</v>
      </c>
    </row>
    <row r="50" spans="2:13" ht="14.25" customHeight="1" thickBot="1">
      <c r="B50" s="123"/>
      <c r="C50" s="154"/>
      <c r="D50" s="109"/>
      <c r="E50" s="110"/>
      <c r="F50" s="110"/>
      <c r="G50" s="109"/>
      <c r="H50" s="190"/>
      <c r="I50" s="109"/>
      <c r="J50" s="109"/>
      <c r="K50" s="109"/>
      <c r="L50" s="109"/>
      <c r="M50" s="200"/>
    </row>
    <row r="51" spans="2:13" ht="15" customHeight="1" thickTop="1">
      <c r="B51" s="260" t="s">
        <v>14</v>
      </c>
      <c r="C51" s="201">
        <f>SUM(C18,C22,C29,C37,C42,C48)</f>
        <v>0</v>
      </c>
      <c r="D51" s="263"/>
      <c r="E51" s="264"/>
      <c r="F51" s="264"/>
      <c r="G51" s="264"/>
      <c r="H51" s="264"/>
      <c r="I51" s="264"/>
      <c r="J51" s="264"/>
      <c r="K51" s="264"/>
      <c r="L51" s="264"/>
      <c r="M51" s="265"/>
    </row>
    <row r="52" spans="2:13" ht="14.25" customHeight="1">
      <c r="B52" s="261"/>
      <c r="C52" s="202">
        <f>SUM(C19,C23,C30,C38,C43)</f>
        <v>0</v>
      </c>
      <c r="D52" s="266"/>
      <c r="E52" s="267"/>
      <c r="F52" s="267"/>
      <c r="G52" s="267"/>
      <c r="H52" s="267"/>
      <c r="I52" s="267"/>
      <c r="J52" s="267"/>
      <c r="K52" s="267"/>
      <c r="L52" s="267"/>
      <c r="M52" s="268"/>
    </row>
    <row r="53" spans="2:13" ht="17.25" customHeight="1">
      <c r="B53" s="262"/>
      <c r="C53" s="203">
        <f>C51-C52</f>
        <v>0</v>
      </c>
      <c r="D53" s="269"/>
      <c r="E53" s="270"/>
      <c r="F53" s="270"/>
      <c r="G53" s="270"/>
      <c r="H53" s="270"/>
      <c r="I53" s="270"/>
      <c r="J53" s="270"/>
      <c r="K53" s="270"/>
      <c r="L53" s="270"/>
      <c r="M53" s="271"/>
    </row>
    <row r="54" ht="14.25"/>
    <row r="55" spans="2:4" ht="18">
      <c r="B55" s="98" t="s">
        <v>24</v>
      </c>
      <c r="D55" s="204"/>
    </row>
    <row r="56" spans="2:13" ht="14.25">
      <c r="B56" s="272"/>
      <c r="C56" s="273"/>
      <c r="D56" s="273"/>
      <c r="E56" s="273"/>
      <c r="F56" s="273"/>
      <c r="G56" s="273"/>
      <c r="H56" s="273"/>
      <c r="I56" s="273"/>
      <c r="J56" s="273"/>
      <c r="K56" s="273"/>
      <c r="L56" s="273"/>
      <c r="M56" s="274"/>
    </row>
    <row r="57" spans="2:13" ht="14.25">
      <c r="B57" s="275"/>
      <c r="C57" s="276"/>
      <c r="D57" s="276"/>
      <c r="E57" s="276"/>
      <c r="F57" s="276"/>
      <c r="G57" s="276"/>
      <c r="H57" s="276"/>
      <c r="I57" s="276"/>
      <c r="J57" s="276"/>
      <c r="K57" s="276"/>
      <c r="L57" s="276"/>
      <c r="M57" s="277"/>
    </row>
    <row r="58" spans="2:13" ht="14.25">
      <c r="B58" s="275"/>
      <c r="C58" s="276"/>
      <c r="D58" s="276"/>
      <c r="E58" s="276"/>
      <c r="F58" s="276"/>
      <c r="G58" s="276"/>
      <c r="H58" s="276"/>
      <c r="I58" s="276"/>
      <c r="J58" s="276"/>
      <c r="K58" s="276"/>
      <c r="L58" s="276"/>
      <c r="M58" s="277"/>
    </row>
    <row r="59" spans="2:13" ht="14.25">
      <c r="B59" s="275"/>
      <c r="C59" s="276"/>
      <c r="D59" s="276"/>
      <c r="E59" s="276"/>
      <c r="F59" s="276"/>
      <c r="G59" s="276"/>
      <c r="H59" s="276"/>
      <c r="I59" s="276"/>
      <c r="J59" s="276"/>
      <c r="K59" s="276"/>
      <c r="L59" s="276"/>
      <c r="M59" s="277"/>
    </row>
    <row r="60" spans="2:13" ht="13.5">
      <c r="B60" s="278"/>
      <c r="C60" s="279"/>
      <c r="D60" s="279"/>
      <c r="E60" s="279"/>
      <c r="F60" s="279"/>
      <c r="G60" s="279"/>
      <c r="H60" s="279"/>
      <c r="I60" s="279"/>
      <c r="J60" s="279"/>
      <c r="K60" s="279"/>
      <c r="L60" s="279"/>
      <c r="M60" s="280"/>
    </row>
  </sheetData>
  <sheetProtection/>
  <mergeCells count="25">
    <mergeCell ref="D46:E46"/>
    <mergeCell ref="B51:B53"/>
    <mergeCell ref="D51:M53"/>
    <mergeCell ref="B56:M60"/>
    <mergeCell ref="D20:E20"/>
    <mergeCell ref="D24:E24"/>
    <mergeCell ref="D27:E27"/>
    <mergeCell ref="D31:E31"/>
    <mergeCell ref="D35:E35"/>
    <mergeCell ref="D44:E44"/>
    <mergeCell ref="D8:M8"/>
    <mergeCell ref="D9:M9"/>
    <mergeCell ref="D10:M10"/>
    <mergeCell ref="D11:M11"/>
    <mergeCell ref="B16:B17"/>
    <mergeCell ref="C16:C17"/>
    <mergeCell ref="D16:M16"/>
    <mergeCell ref="D17:E17"/>
    <mergeCell ref="I17:J17"/>
    <mergeCell ref="B1:L1"/>
    <mergeCell ref="B2:L2"/>
    <mergeCell ref="C4:G4"/>
    <mergeCell ref="H4:J4"/>
    <mergeCell ref="K4:M4"/>
    <mergeCell ref="B6:M6"/>
  </mergeCells>
  <conditionalFormatting sqref="F22">
    <cfRule type="cellIs" priority="1" dxfId="14" operator="equal" stopIfTrue="1">
      <formula>"対象国を選択してください"</formula>
    </cfRule>
  </conditionalFormatting>
  <conditionalFormatting sqref="F42">
    <cfRule type="cellIs" priority="6" dxfId="14" operator="equal" stopIfTrue="1">
      <formula>"対象国を選択してください"</formula>
    </cfRule>
  </conditionalFormatting>
  <conditionalFormatting sqref="F33">
    <cfRule type="cellIs" priority="7" dxfId="14" operator="equal" stopIfTrue="1">
      <formula>"対象国を選択してください"</formula>
    </cfRule>
  </conditionalFormatting>
  <conditionalFormatting sqref="F29">
    <cfRule type="cellIs" priority="8" dxfId="14" operator="equal" stopIfTrue="1">
      <formula>"対象国を選択してください"</formula>
    </cfRule>
  </conditionalFormatting>
  <conditionalFormatting sqref="F37">
    <cfRule type="cellIs" priority="5" dxfId="15" operator="equal" stopIfTrue="1">
      <formula>"対象国を選択してください"</formula>
    </cfRule>
  </conditionalFormatting>
  <conditionalFormatting sqref="F18">
    <cfRule type="cellIs" priority="2" dxfId="14" operator="equal" stopIfTrue="1">
      <formula>"対象国を選択してください"</formula>
    </cfRule>
  </conditionalFormatting>
  <dataValidations count="1">
    <dataValidation type="list" showInputMessage="1" showErrorMessage="1" sqref="K4:M4">
      <formula1>国名</formula1>
    </dataValidation>
  </dataValidations>
  <printOptions/>
  <pageMargins left="0.7" right="0.7" top="0.75" bottom="0.75" header="0.3" footer="0.3"/>
  <pageSetup horizontalDpi="600" verticalDpi="600" orientation="portrait" paperSize="9" scale="49" r:id="rId4"/>
  <drawing r:id="rId3"/>
  <legacyDrawing r:id="rId2"/>
</worksheet>
</file>

<file path=xl/worksheets/sheet5.xml><?xml version="1.0" encoding="utf-8"?>
<worksheet xmlns="http://schemas.openxmlformats.org/spreadsheetml/2006/main" xmlns:r="http://schemas.openxmlformats.org/officeDocument/2006/relationships">
  <sheetPr>
    <tabColor theme="4"/>
  </sheetPr>
  <dimension ref="A1:F4"/>
  <sheetViews>
    <sheetView zoomScalePageLayoutView="0" workbookViewId="0" topLeftCell="A1">
      <selection activeCell="A4" sqref="A4:IV4"/>
    </sheetView>
  </sheetViews>
  <sheetFormatPr defaultColWidth="9.140625" defaultRowHeight="15"/>
  <cols>
    <col min="1" max="1" width="6.421875" style="87" bestFit="1" customWidth="1"/>
    <col min="2" max="2" width="15.00390625" style="0" bestFit="1" customWidth="1"/>
    <col min="3" max="6" width="13.00390625" style="0" bestFit="1" customWidth="1"/>
  </cols>
  <sheetData>
    <row r="1" spans="1:6" ht="13.5">
      <c r="A1" s="91"/>
      <c r="B1" s="92" t="s">
        <v>47</v>
      </c>
      <c r="C1" s="92" t="s">
        <v>55</v>
      </c>
      <c r="D1" s="92" t="s">
        <v>54</v>
      </c>
      <c r="E1" s="92" t="s">
        <v>58</v>
      </c>
      <c r="F1" s="92" t="s">
        <v>59</v>
      </c>
    </row>
    <row r="2" spans="1:6" ht="13.5">
      <c r="A2" s="91" t="s">
        <v>44</v>
      </c>
      <c r="B2" s="92" t="s">
        <v>48</v>
      </c>
      <c r="C2" s="92" t="s">
        <v>56</v>
      </c>
      <c r="D2" s="92" t="s">
        <v>52</v>
      </c>
      <c r="E2" s="92" t="s">
        <v>52</v>
      </c>
      <c r="F2" s="92" t="s">
        <v>60</v>
      </c>
    </row>
    <row r="3" spans="1:6" ht="13.5">
      <c r="A3" s="91" t="s">
        <v>45</v>
      </c>
      <c r="B3" s="92" t="s">
        <v>49</v>
      </c>
      <c r="C3" s="92" t="s">
        <v>57</v>
      </c>
      <c r="D3" s="92" t="s">
        <v>53</v>
      </c>
      <c r="E3" s="92" t="s">
        <v>53</v>
      </c>
      <c r="F3" s="92" t="s">
        <v>61</v>
      </c>
    </row>
    <row r="4" spans="1:6" ht="13.5">
      <c r="A4" s="91" t="s">
        <v>46</v>
      </c>
      <c r="B4" s="92" t="s">
        <v>50</v>
      </c>
      <c r="C4" s="92" t="s">
        <v>57</v>
      </c>
      <c r="D4" s="92" t="s">
        <v>53</v>
      </c>
      <c r="E4" s="92" t="s">
        <v>53</v>
      </c>
      <c r="F4" s="92" t="s">
        <v>61</v>
      </c>
    </row>
  </sheetData>
  <sheetProtection password="958F"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watanabe-j</dc:creator>
  <cp:keywords/>
  <dc:description/>
  <cp:lastModifiedBy>酒井　元照 (SAKAI Motoaki) /JSPO</cp:lastModifiedBy>
  <cp:lastPrinted>2020-12-22T04:13:00Z</cp:lastPrinted>
  <dcterms:created xsi:type="dcterms:W3CDTF">2011-01-17T09:28:09Z</dcterms:created>
  <dcterms:modified xsi:type="dcterms:W3CDTF">2024-01-09T06:33:30Z</dcterms:modified>
  <cp:category/>
  <cp:version/>
  <cp:contentType/>
  <cp:contentStatus/>
</cp:coreProperties>
</file>